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admin\Desktop\2023 год Учебные планы\1. СПЕЦИАЛЬНОСТИ\5. Поварское и кондитерское дело\"/>
    </mc:Choice>
  </mc:AlternateContent>
  <xr:revisionPtr revIDLastSave="0" documentId="13_ncr:1_{5E3ABBF1-A105-451B-B78E-7F770D1F9357}" xr6:coauthVersionLast="45" xr6:coauthVersionMax="45" xr10:uidLastSave="{00000000-0000-0000-0000-000000000000}"/>
  <bookViews>
    <workbookView xWindow="-120" yWindow="-120" windowWidth="24240" windowHeight="13140" tabRatio="834" xr2:uid="{00000000-000D-0000-FFFF-FFFF00000000}"/>
  </bookViews>
  <sheets>
    <sheet name="Лист1" sheetId="25" r:id="rId1"/>
    <sheet name="ШАБЛОН 2023" sheetId="24" r:id="rId2"/>
  </sheets>
  <definedNames>
    <definedName name="_xlnm.Print_Titles" localSheetId="1">'ШАБЛОН 2023'!#REF!</definedName>
    <definedName name="_xlnm.Print_Area" localSheetId="1">'ШАБЛОН 2023'!$A$4:$BG$132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8" i="24" l="1"/>
  <c r="F45" i="24" l="1"/>
  <c r="P106" i="24" l="1"/>
  <c r="P105" i="24"/>
  <c r="P99" i="24"/>
  <c r="P93" i="24"/>
  <c r="P92" i="24"/>
  <c r="P86" i="24"/>
  <c r="P85" i="24"/>
  <c r="P79" i="24"/>
  <c r="P78" i="24"/>
  <c r="P72" i="24"/>
  <c r="P71" i="24"/>
  <c r="P65" i="24"/>
  <c r="P64" i="24"/>
  <c r="P53" i="24"/>
  <c r="P54" i="24"/>
  <c r="P55" i="24"/>
  <c r="P56" i="24"/>
  <c r="P57" i="24"/>
  <c r="P58" i="24"/>
  <c r="P59" i="24"/>
  <c r="P60" i="24"/>
  <c r="P52" i="24"/>
  <c r="P49" i="24"/>
  <c r="P48" i="24"/>
  <c r="P41" i="24"/>
  <c r="P42" i="24"/>
  <c r="P43" i="24"/>
  <c r="P44" i="24"/>
  <c r="P45" i="24"/>
  <c r="P40" i="24"/>
  <c r="K71" i="24"/>
  <c r="I71" i="24"/>
  <c r="J86" i="24"/>
  <c r="F66" i="24"/>
  <c r="F113" i="24" l="1"/>
  <c r="P109" i="24" l="1"/>
  <c r="P50" i="24"/>
  <c r="Q110" i="24"/>
  <c r="O110" i="24"/>
  <c r="F110" i="24"/>
  <c r="E110" i="24" s="1"/>
  <c r="E75" i="24"/>
  <c r="L104" i="24"/>
  <c r="M104" i="24"/>
  <c r="N104" i="24"/>
  <c r="G104" i="24"/>
  <c r="J107" i="24"/>
  <c r="J108" i="24"/>
  <c r="J102" i="24"/>
  <c r="J103" i="24"/>
  <c r="I108" i="24"/>
  <c r="I107" i="24"/>
  <c r="H108" i="24"/>
  <c r="H107" i="24"/>
  <c r="F107" i="24" s="1"/>
  <c r="E107" i="24" s="1"/>
  <c r="Q108" i="24"/>
  <c r="O108" i="24"/>
  <c r="Q107" i="24"/>
  <c r="O107" i="24"/>
  <c r="N108" i="24"/>
  <c r="N107" i="24"/>
  <c r="F108" i="24"/>
  <c r="E108" i="24"/>
  <c r="D104" i="24"/>
  <c r="S111" i="24"/>
  <c r="S108" i="24"/>
  <c r="S107" i="24"/>
  <c r="S101" i="24"/>
  <c r="S100" i="24"/>
  <c r="S95" i="24"/>
  <c r="S94" i="24"/>
  <c r="S88" i="24"/>
  <c r="S87" i="24"/>
  <c r="S81" i="24"/>
  <c r="S80" i="24"/>
  <c r="S74" i="24"/>
  <c r="S73" i="24"/>
  <c r="S67" i="24"/>
  <c r="S66" i="24"/>
  <c r="AS51" i="24"/>
  <c r="AX51" i="24"/>
  <c r="AS39" i="24"/>
  <c r="AI39" i="24"/>
  <c r="AN39" i="24"/>
  <c r="BC39" i="24"/>
  <c r="AD39" i="24"/>
  <c r="AX39" i="24"/>
  <c r="BC51" i="24"/>
  <c r="P110" i="24" l="1"/>
  <c r="P104" i="24" s="1"/>
  <c r="Q106" i="24"/>
  <c r="Q105" i="24"/>
  <c r="O106" i="24"/>
  <c r="O105" i="24"/>
  <c r="Q93" i="24"/>
  <c r="O93" i="24"/>
  <c r="I93" i="24"/>
  <c r="F93" i="24" s="1"/>
  <c r="E93" i="24" s="1"/>
  <c r="H93" i="24"/>
  <c r="Q86" i="24"/>
  <c r="O86" i="24"/>
  <c r="H86" i="24"/>
  <c r="I86" i="24"/>
  <c r="K86" i="24" s="1"/>
  <c r="I106" i="24"/>
  <c r="K106" i="24" s="1"/>
  <c r="J106" i="24" s="1"/>
  <c r="I105" i="24"/>
  <c r="H106" i="24"/>
  <c r="H104" i="24" s="1"/>
  <c r="H105" i="24"/>
  <c r="F106" i="24"/>
  <c r="E106" i="24" s="1"/>
  <c r="F105" i="24"/>
  <c r="E105" i="24" s="1"/>
  <c r="S48" i="24"/>
  <c r="S47" i="24" s="1"/>
  <c r="S49" i="24"/>
  <c r="AD51" i="24"/>
  <c r="AD47" i="24"/>
  <c r="S106" i="24"/>
  <c r="S105" i="24"/>
  <c r="S86" i="24"/>
  <c r="S93" i="24"/>
  <c r="AZ114" i="24"/>
  <c r="AU114" i="24"/>
  <c r="AP114" i="24"/>
  <c r="AK114" i="24"/>
  <c r="V114" i="24"/>
  <c r="AA114" i="24"/>
  <c r="AF114" i="24"/>
  <c r="R63" i="24"/>
  <c r="R51" i="24"/>
  <c r="P47" i="24"/>
  <c r="R47" i="24"/>
  <c r="D47" i="24"/>
  <c r="D39" i="24"/>
  <c r="G39" i="24"/>
  <c r="L39" i="24"/>
  <c r="M39" i="24"/>
  <c r="N39" i="24"/>
  <c r="R39" i="24"/>
  <c r="AD104" i="24"/>
  <c r="AE104" i="24"/>
  <c r="AF104" i="24"/>
  <c r="AG104" i="24"/>
  <c r="AH104" i="24"/>
  <c r="AI104" i="24"/>
  <c r="AJ104" i="24"/>
  <c r="AK104" i="24"/>
  <c r="AL104" i="24"/>
  <c r="AM104" i="24"/>
  <c r="AN104" i="24"/>
  <c r="AO104" i="24"/>
  <c r="AP104" i="24"/>
  <c r="AQ104" i="24"/>
  <c r="AR104" i="24"/>
  <c r="AS104" i="24"/>
  <c r="AT104" i="24"/>
  <c r="AU104" i="24"/>
  <c r="AV104" i="24"/>
  <c r="AW104" i="24"/>
  <c r="AX104" i="24"/>
  <c r="AY104" i="24"/>
  <c r="AZ104" i="24"/>
  <c r="BA104" i="24"/>
  <c r="BB104" i="24"/>
  <c r="BC104" i="24"/>
  <c r="BD104" i="24"/>
  <c r="BE104" i="24"/>
  <c r="BF104" i="24"/>
  <c r="BG104" i="24"/>
  <c r="Z104" i="24"/>
  <c r="AA104" i="24"/>
  <c r="AB104" i="24"/>
  <c r="AC104" i="24"/>
  <c r="Y104" i="24"/>
  <c r="X104" i="24"/>
  <c r="V104" i="24"/>
  <c r="W104" i="24"/>
  <c r="U104" i="24"/>
  <c r="T104" i="24"/>
  <c r="T98" i="24"/>
  <c r="T91" i="24"/>
  <c r="F86" i="24"/>
  <c r="E86" i="24" s="1"/>
  <c r="D98" i="24"/>
  <c r="R104" i="24"/>
  <c r="S65" i="24"/>
  <c r="D77" i="24"/>
  <c r="H45" i="24"/>
  <c r="H49" i="24"/>
  <c r="H50" i="24"/>
  <c r="H48" i="24"/>
  <c r="H44" i="24"/>
  <c r="I49" i="24"/>
  <c r="K49" i="24" s="1"/>
  <c r="J49" i="24" s="1"/>
  <c r="I50" i="24"/>
  <c r="K50" i="24" s="1"/>
  <c r="J50" i="24" s="1"/>
  <c r="I48" i="24"/>
  <c r="Q49" i="24"/>
  <c r="O49" i="24"/>
  <c r="Q48" i="24"/>
  <c r="Q50" i="24" s="1"/>
  <c r="Q47" i="24" s="1"/>
  <c r="O48" i="24"/>
  <c r="O50" i="24" s="1"/>
  <c r="AN47" i="24"/>
  <c r="AO47" i="24"/>
  <c r="AP47" i="24"/>
  <c r="AQ47" i="24"/>
  <c r="AR47" i="24"/>
  <c r="AS47" i="24"/>
  <c r="AT47" i="24"/>
  <c r="AU47" i="24"/>
  <c r="AV47" i="24"/>
  <c r="AW47" i="24"/>
  <c r="AX47" i="24"/>
  <c r="AY47" i="24"/>
  <c r="AZ47" i="24"/>
  <c r="BA47" i="24"/>
  <c r="BB47" i="24"/>
  <c r="BC47" i="24"/>
  <c r="BD47" i="24"/>
  <c r="BE47" i="24"/>
  <c r="BF47" i="24"/>
  <c r="BG47" i="24"/>
  <c r="T47" i="24"/>
  <c r="U47" i="24"/>
  <c r="V47" i="24"/>
  <c r="W47" i="24"/>
  <c r="X47" i="24"/>
  <c r="Y47" i="24"/>
  <c r="Z47" i="24"/>
  <c r="AA47" i="24"/>
  <c r="AB47" i="24"/>
  <c r="AC47" i="24"/>
  <c r="AE47" i="24"/>
  <c r="AF47" i="24"/>
  <c r="AG47" i="24"/>
  <c r="AH47" i="24"/>
  <c r="AI47" i="24"/>
  <c r="AJ47" i="24"/>
  <c r="AK47" i="24"/>
  <c r="AL47" i="24"/>
  <c r="AM47" i="24"/>
  <c r="L47" i="24"/>
  <c r="M47" i="24"/>
  <c r="N47" i="24"/>
  <c r="G47" i="24"/>
  <c r="K48" i="24" l="1"/>
  <c r="K47" i="24" s="1"/>
  <c r="I47" i="24"/>
  <c r="H47" i="24"/>
  <c r="S104" i="24"/>
  <c r="E104" i="24"/>
  <c r="O109" i="24"/>
  <c r="O104" i="24" s="1"/>
  <c r="Q109" i="24"/>
  <c r="Q104" i="24" s="1"/>
  <c r="K105" i="24"/>
  <c r="I104" i="24"/>
  <c r="F104" i="24"/>
  <c r="F49" i="24"/>
  <c r="E49" i="24" s="1"/>
  <c r="K93" i="24"/>
  <c r="J93" i="24" s="1"/>
  <c r="E48" i="24"/>
  <c r="E47" i="24" s="1"/>
  <c r="J48" i="24" l="1"/>
  <c r="J47" i="24" s="1"/>
  <c r="K104" i="24"/>
  <c r="J105" i="24"/>
  <c r="J104" i="24" s="1"/>
  <c r="F47" i="24"/>
  <c r="S22" i="24"/>
  <c r="S23" i="24"/>
  <c r="H23" i="24"/>
  <c r="I23" i="24"/>
  <c r="K23" i="24" s="1"/>
  <c r="J23" i="24" s="1"/>
  <c r="O23" i="24"/>
  <c r="Q23" i="24"/>
  <c r="H22" i="24"/>
  <c r="I22" i="24"/>
  <c r="K22" i="24" s="1"/>
  <c r="J22" i="24" s="1"/>
  <c r="O22" i="24"/>
  <c r="Q22" i="24"/>
  <c r="D51" i="24"/>
  <c r="F23" i="24" l="1"/>
  <c r="F22" i="24"/>
  <c r="D19" i="24" l="1"/>
  <c r="D136" i="24" l="1"/>
  <c r="BH131" i="24"/>
  <c r="BH130" i="24"/>
  <c r="BH129" i="24"/>
  <c r="BH128" i="24"/>
  <c r="BH127" i="24"/>
  <c r="BH126" i="24"/>
  <c r="BC125" i="24"/>
  <c r="AX125" i="24"/>
  <c r="AS125" i="24"/>
  <c r="AN125" i="24"/>
  <c r="AI125" i="24"/>
  <c r="AD125" i="24"/>
  <c r="Y125" i="24"/>
  <c r="T125" i="24"/>
  <c r="BC124" i="24"/>
  <c r="AX124" i="24"/>
  <c r="AS124" i="24"/>
  <c r="AN124" i="24"/>
  <c r="AI124" i="24"/>
  <c r="AD124" i="24"/>
  <c r="Y124" i="24"/>
  <c r="T124" i="24"/>
  <c r="BC123" i="24"/>
  <c r="AX123" i="24"/>
  <c r="AS123" i="24"/>
  <c r="AN123" i="24"/>
  <c r="AI123" i="24"/>
  <c r="AD123" i="24"/>
  <c r="Y123" i="24"/>
  <c r="T123" i="24"/>
  <c r="BH121" i="24"/>
  <c r="J121" i="24"/>
  <c r="BH120" i="24"/>
  <c r="J120" i="24"/>
  <c r="BH119" i="24"/>
  <c r="J119" i="24"/>
  <c r="BH118" i="24"/>
  <c r="J118" i="24"/>
  <c r="BH117" i="24"/>
  <c r="J117" i="24"/>
  <c r="J115" i="24"/>
  <c r="BE114" i="24"/>
  <c r="J114" i="24"/>
  <c r="J113" i="24"/>
  <c r="BH112" i="24"/>
  <c r="J112" i="24"/>
  <c r="BH111" i="24"/>
  <c r="N111" i="24"/>
  <c r="J111" i="24"/>
  <c r="E111" i="24"/>
  <c r="Q103" i="24"/>
  <c r="O103" i="24"/>
  <c r="P102" i="24"/>
  <c r="P103" i="24" s="1"/>
  <c r="Q101" i="24"/>
  <c r="O101" i="24"/>
  <c r="N101" i="24"/>
  <c r="I101" i="24"/>
  <c r="K101" i="24" s="1"/>
  <c r="J101" i="24" s="1"/>
  <c r="H101" i="24"/>
  <c r="Q100" i="24"/>
  <c r="O100" i="24"/>
  <c r="N100" i="24"/>
  <c r="I100" i="24"/>
  <c r="H100" i="24"/>
  <c r="F100" i="24" s="1"/>
  <c r="S99" i="24"/>
  <c r="S98" i="24" s="1"/>
  <c r="Q99" i="24"/>
  <c r="O99" i="24"/>
  <c r="I99" i="24"/>
  <c r="K99" i="24" s="1"/>
  <c r="H99" i="24"/>
  <c r="BG98" i="24"/>
  <c r="BF98" i="24"/>
  <c r="BE98" i="24"/>
  <c r="BD98" i="24"/>
  <c r="BC98" i="24"/>
  <c r="BB98" i="24"/>
  <c r="BA98" i="24"/>
  <c r="AZ98" i="24"/>
  <c r="AY98" i="24"/>
  <c r="AX98" i="24"/>
  <c r="AW98" i="24"/>
  <c r="AV98" i="24"/>
  <c r="AU98" i="24"/>
  <c r="AT98" i="24"/>
  <c r="AS98" i="24"/>
  <c r="AR98" i="24"/>
  <c r="AQ98" i="24"/>
  <c r="AP98" i="24"/>
  <c r="AO98" i="24"/>
  <c r="AN98" i="24"/>
  <c r="AM98" i="24"/>
  <c r="AL98" i="24"/>
  <c r="AK98" i="24"/>
  <c r="AJ98" i="24"/>
  <c r="AI98" i="24"/>
  <c r="AH98" i="24"/>
  <c r="AG98" i="24"/>
  <c r="AF98" i="24"/>
  <c r="AE98" i="24"/>
  <c r="AD98" i="24"/>
  <c r="AC98" i="24"/>
  <c r="AB98" i="24"/>
  <c r="AA98" i="24"/>
  <c r="Z98" i="24"/>
  <c r="Y98" i="24"/>
  <c r="X98" i="24"/>
  <c r="W98" i="24"/>
  <c r="V98" i="24"/>
  <c r="U98" i="24"/>
  <c r="R98" i="24"/>
  <c r="M98" i="24"/>
  <c r="L98" i="24"/>
  <c r="G98" i="24"/>
  <c r="BH97" i="24"/>
  <c r="Q97" i="24"/>
  <c r="O97" i="24"/>
  <c r="I97" i="24"/>
  <c r="K97" i="24" s="1"/>
  <c r="J97" i="24" s="1"/>
  <c r="H97" i="24"/>
  <c r="BH96" i="24"/>
  <c r="P96" i="24"/>
  <c r="P91" i="24" s="1"/>
  <c r="I96" i="24"/>
  <c r="K96" i="24" s="1"/>
  <c r="J96" i="24" s="1"/>
  <c r="H96" i="24"/>
  <c r="E96" i="24"/>
  <c r="BH95" i="24"/>
  <c r="Q95" i="24"/>
  <c r="O95" i="24"/>
  <c r="N95" i="24"/>
  <c r="I95" i="24"/>
  <c r="K95" i="24" s="1"/>
  <c r="J95" i="24" s="1"/>
  <c r="H95" i="24"/>
  <c r="BH94" i="24"/>
  <c r="Q94" i="24"/>
  <c r="O94" i="24"/>
  <c r="N94" i="24"/>
  <c r="N91" i="24" s="1"/>
  <c r="I94" i="24"/>
  <c r="K94" i="24" s="1"/>
  <c r="J94" i="24" s="1"/>
  <c r="H94" i="24"/>
  <c r="BH92" i="24"/>
  <c r="S92" i="24"/>
  <c r="S91" i="24" s="1"/>
  <c r="Q92" i="24"/>
  <c r="O92" i="24"/>
  <c r="I92" i="24"/>
  <c r="K92" i="24" s="1"/>
  <c r="J92" i="24" s="1"/>
  <c r="H92" i="24"/>
  <c r="H91" i="24" s="1"/>
  <c r="BG91" i="24"/>
  <c r="BF91" i="24"/>
  <c r="BE91" i="24"/>
  <c r="BD91" i="24"/>
  <c r="BC91" i="24"/>
  <c r="BB91" i="24"/>
  <c r="BA91" i="24"/>
  <c r="AZ91" i="24"/>
  <c r="AY91" i="24"/>
  <c r="AX91" i="24"/>
  <c r="AW91" i="24"/>
  <c r="AV91" i="24"/>
  <c r="AU91" i="24"/>
  <c r="AT91" i="24"/>
  <c r="AS91" i="24"/>
  <c r="AR91" i="24"/>
  <c r="AQ91" i="24"/>
  <c r="AP91" i="24"/>
  <c r="AO91" i="24"/>
  <c r="AN91" i="24"/>
  <c r="AM91" i="24"/>
  <c r="AL91" i="24"/>
  <c r="AK91" i="24"/>
  <c r="AJ91" i="24"/>
  <c r="AI91" i="24"/>
  <c r="AH91" i="24"/>
  <c r="AG91" i="24"/>
  <c r="AF91" i="24"/>
  <c r="AE91" i="24"/>
  <c r="AD91" i="24"/>
  <c r="AC91" i="24"/>
  <c r="AB91" i="24"/>
  <c r="AA91" i="24"/>
  <c r="Z91" i="24"/>
  <c r="Y91" i="24"/>
  <c r="X91" i="24"/>
  <c r="W91" i="24"/>
  <c r="V91" i="24"/>
  <c r="U91" i="24"/>
  <c r="R91" i="24"/>
  <c r="M91" i="24"/>
  <c r="L91" i="24"/>
  <c r="G91" i="24"/>
  <c r="D91" i="24"/>
  <c r="BH90" i="24"/>
  <c r="Q90" i="24"/>
  <c r="O90" i="24"/>
  <c r="I90" i="24"/>
  <c r="K90" i="24" s="1"/>
  <c r="J90" i="24" s="1"/>
  <c r="H90" i="24"/>
  <c r="BH89" i="24"/>
  <c r="P89" i="24"/>
  <c r="P84" i="24" s="1"/>
  <c r="I89" i="24"/>
  <c r="K89" i="24" s="1"/>
  <c r="J89" i="24" s="1"/>
  <c r="H89" i="24"/>
  <c r="E89" i="24"/>
  <c r="BH88" i="24"/>
  <c r="Q88" i="24"/>
  <c r="O88" i="24"/>
  <c r="N88" i="24"/>
  <c r="I88" i="24"/>
  <c r="H88" i="24"/>
  <c r="BH87" i="24"/>
  <c r="Q87" i="24"/>
  <c r="O87" i="24"/>
  <c r="N87" i="24"/>
  <c r="N84" i="24" s="1"/>
  <c r="I87" i="24"/>
  <c r="K87" i="24" s="1"/>
  <c r="J87" i="24" s="1"/>
  <c r="H87" i="24"/>
  <c r="BH85" i="24"/>
  <c r="S85" i="24"/>
  <c r="S84" i="24" s="1"/>
  <c r="Q85" i="24"/>
  <c r="O85" i="24"/>
  <c r="I85" i="24"/>
  <c r="K85" i="24" s="1"/>
  <c r="H85" i="24"/>
  <c r="H84" i="24" s="1"/>
  <c r="BG84" i="24"/>
  <c r="BF84" i="24"/>
  <c r="BE84" i="24"/>
  <c r="BD84" i="24"/>
  <c r="BC84" i="24"/>
  <c r="BB84" i="24"/>
  <c r="BA84" i="24"/>
  <c r="AZ84" i="24"/>
  <c r="AY84" i="24"/>
  <c r="AX84" i="24"/>
  <c r="AW84" i="24"/>
  <c r="AV84" i="24"/>
  <c r="AU84" i="24"/>
  <c r="AT84" i="24"/>
  <c r="AS84" i="24"/>
  <c r="AR84" i="24"/>
  <c r="AQ84" i="24"/>
  <c r="AO84" i="24"/>
  <c r="AN84" i="24"/>
  <c r="AM84" i="24"/>
  <c r="AL84" i="24"/>
  <c r="AK84" i="24"/>
  <c r="AJ84" i="24"/>
  <c r="AI84" i="24"/>
  <c r="AH84" i="24"/>
  <c r="AG84" i="24"/>
  <c r="AF84" i="24"/>
  <c r="AE84" i="24"/>
  <c r="AD84" i="24"/>
  <c r="AC84" i="24"/>
  <c r="AB84" i="24"/>
  <c r="AA84" i="24"/>
  <c r="Z84" i="24"/>
  <c r="Y84" i="24"/>
  <c r="X84" i="24"/>
  <c r="W84" i="24"/>
  <c r="V84" i="24"/>
  <c r="U84" i="24"/>
  <c r="T84" i="24"/>
  <c r="R84" i="24"/>
  <c r="M84" i="24"/>
  <c r="L84" i="24"/>
  <c r="G84" i="24"/>
  <c r="D84" i="24"/>
  <c r="BH83" i="24"/>
  <c r="Q83" i="24"/>
  <c r="O83" i="24"/>
  <c r="I83" i="24"/>
  <c r="K83" i="24" s="1"/>
  <c r="J83" i="24" s="1"/>
  <c r="H83" i="24"/>
  <c r="BH82" i="24"/>
  <c r="P82" i="24"/>
  <c r="P77" i="24" s="1"/>
  <c r="I82" i="24"/>
  <c r="K82" i="24" s="1"/>
  <c r="J82" i="24" s="1"/>
  <c r="H82" i="24"/>
  <c r="E82" i="24"/>
  <c r="BH81" i="24"/>
  <c r="Q81" i="24"/>
  <c r="O81" i="24"/>
  <c r="N81" i="24"/>
  <c r="I81" i="24"/>
  <c r="K81" i="24" s="1"/>
  <c r="J81" i="24" s="1"/>
  <c r="H81" i="24"/>
  <c r="BH80" i="24"/>
  <c r="Q80" i="24"/>
  <c r="O80" i="24"/>
  <c r="N80" i="24"/>
  <c r="N77" i="24" s="1"/>
  <c r="I80" i="24"/>
  <c r="K80" i="24" s="1"/>
  <c r="J80" i="24" s="1"/>
  <c r="H80" i="24"/>
  <c r="BH79" i="24"/>
  <c r="S79" i="24"/>
  <c r="Q79" i="24"/>
  <c r="O79" i="24"/>
  <c r="I79" i="24"/>
  <c r="K79" i="24" s="1"/>
  <c r="J79" i="24" s="1"/>
  <c r="H79" i="24"/>
  <c r="BH78" i="24"/>
  <c r="S78" i="24"/>
  <c r="Q78" i="24"/>
  <c r="O78" i="24"/>
  <c r="I78" i="24"/>
  <c r="K78" i="24" s="1"/>
  <c r="J78" i="24" s="1"/>
  <c r="H78" i="24"/>
  <c r="H77" i="24" s="1"/>
  <c r="BG77" i="24"/>
  <c r="BF77" i="24"/>
  <c r="BE77" i="24"/>
  <c r="BD77" i="24"/>
  <c r="BC77" i="24"/>
  <c r="BB77" i="24"/>
  <c r="BA77" i="24"/>
  <c r="AZ77" i="24"/>
  <c r="AY77" i="24"/>
  <c r="AX77" i="24"/>
  <c r="AW77" i="24"/>
  <c r="AV77" i="24"/>
  <c r="AU77" i="24"/>
  <c r="AT77" i="24"/>
  <c r="AS77" i="24"/>
  <c r="AR77" i="24"/>
  <c r="AQ77" i="24"/>
  <c r="AP77" i="24"/>
  <c r="AO77" i="24"/>
  <c r="AN77" i="24"/>
  <c r="AM77" i="24"/>
  <c r="AL77" i="24"/>
  <c r="AK77" i="24"/>
  <c r="AJ77" i="24"/>
  <c r="AI77" i="24"/>
  <c r="AH77" i="24"/>
  <c r="AG77" i="24"/>
  <c r="AF77" i="24"/>
  <c r="AE77" i="24"/>
  <c r="AD77" i="24"/>
  <c r="AC77" i="24"/>
  <c r="AB77" i="24"/>
  <c r="AA77" i="24"/>
  <c r="Z77" i="24"/>
  <c r="Y77" i="24"/>
  <c r="X77" i="24"/>
  <c r="W77" i="24"/>
  <c r="V77" i="24"/>
  <c r="U77" i="24"/>
  <c r="T77" i="24"/>
  <c r="R77" i="24"/>
  <c r="M77" i="24"/>
  <c r="L77" i="24"/>
  <c r="G77" i="24"/>
  <c r="BH76" i="24"/>
  <c r="Q76" i="24"/>
  <c r="O76" i="24"/>
  <c r="I76" i="24"/>
  <c r="K76" i="24" s="1"/>
  <c r="J76" i="24" s="1"/>
  <c r="H76" i="24"/>
  <c r="BH75" i="24"/>
  <c r="P75" i="24"/>
  <c r="P70" i="24" s="1"/>
  <c r="I75" i="24"/>
  <c r="K75" i="24" s="1"/>
  <c r="J75" i="24" s="1"/>
  <c r="H75" i="24"/>
  <c r="BH74" i="24"/>
  <c r="Q74" i="24"/>
  <c r="O74" i="24"/>
  <c r="N74" i="24"/>
  <c r="I74" i="24"/>
  <c r="K74" i="24" s="1"/>
  <c r="J74" i="24" s="1"/>
  <c r="H74" i="24"/>
  <c r="BH73" i="24"/>
  <c r="Q73" i="24"/>
  <c r="O73" i="24"/>
  <c r="N73" i="24"/>
  <c r="I73" i="24"/>
  <c r="K73" i="24" s="1"/>
  <c r="J73" i="24" s="1"/>
  <c r="H73" i="24"/>
  <c r="BH72" i="24"/>
  <c r="S72" i="24"/>
  <c r="Q72" i="24"/>
  <c r="O72" i="24"/>
  <c r="I72" i="24"/>
  <c r="K72" i="24" s="1"/>
  <c r="J72" i="24" s="1"/>
  <c r="H72" i="24"/>
  <c r="BH71" i="24"/>
  <c r="S71" i="24"/>
  <c r="S70" i="24" s="1"/>
  <c r="Q71" i="24"/>
  <c r="O71" i="24"/>
  <c r="H71" i="24"/>
  <c r="H70" i="24" s="1"/>
  <c r="BG70" i="24"/>
  <c r="BF70" i="24"/>
  <c r="BE70" i="24"/>
  <c r="BD70" i="24"/>
  <c r="BC70" i="24"/>
  <c r="BB70" i="24"/>
  <c r="BA70" i="24"/>
  <c r="AZ70" i="24"/>
  <c r="AY70" i="24"/>
  <c r="AX70" i="24"/>
  <c r="AW70" i="24"/>
  <c r="AV70" i="24"/>
  <c r="AU70" i="24"/>
  <c r="AT70" i="24"/>
  <c r="AS70" i="24"/>
  <c r="AR70" i="24"/>
  <c r="AQ70" i="24"/>
  <c r="AP70" i="24"/>
  <c r="AO70" i="24"/>
  <c r="AN70" i="24"/>
  <c r="AM70" i="24"/>
  <c r="AL70" i="24"/>
  <c r="AK70" i="24"/>
  <c r="AJ70" i="24"/>
  <c r="AI70" i="24"/>
  <c r="AH70" i="24"/>
  <c r="AG70" i="24"/>
  <c r="AF70" i="24"/>
  <c r="AE70" i="24"/>
  <c r="AD70" i="24"/>
  <c r="AC70" i="24"/>
  <c r="AB70" i="24"/>
  <c r="AA70" i="24"/>
  <c r="Z70" i="24"/>
  <c r="Y70" i="24"/>
  <c r="X70" i="24"/>
  <c r="W70" i="24"/>
  <c r="V70" i="24"/>
  <c r="U70" i="24"/>
  <c r="T70" i="24"/>
  <c r="R70" i="24"/>
  <c r="M70" i="24"/>
  <c r="L70" i="24"/>
  <c r="G70" i="24"/>
  <c r="D70" i="24"/>
  <c r="BH69" i="24"/>
  <c r="Q69" i="24"/>
  <c r="O69" i="24"/>
  <c r="I69" i="24"/>
  <c r="K69" i="24" s="1"/>
  <c r="J69" i="24" s="1"/>
  <c r="H69" i="24"/>
  <c r="BH68" i="24"/>
  <c r="P68" i="24"/>
  <c r="P63" i="24" s="1"/>
  <c r="I68" i="24"/>
  <c r="K68" i="24" s="1"/>
  <c r="J68" i="24" s="1"/>
  <c r="H68" i="24"/>
  <c r="E68" i="24"/>
  <c r="BH67" i="24"/>
  <c r="Q67" i="24"/>
  <c r="O67" i="24"/>
  <c r="N67" i="24"/>
  <c r="I67" i="24"/>
  <c r="K67" i="24" s="1"/>
  <c r="J67" i="24" s="1"/>
  <c r="H67" i="24"/>
  <c r="BH66" i="24"/>
  <c r="Q66" i="24"/>
  <c r="O66" i="24"/>
  <c r="N66" i="24"/>
  <c r="N63" i="24" s="1"/>
  <c r="I66" i="24"/>
  <c r="K66" i="24" s="1"/>
  <c r="J66" i="24" s="1"/>
  <c r="H66" i="24"/>
  <c r="E66" i="24" s="1"/>
  <c r="BH65" i="24"/>
  <c r="Q65" i="24"/>
  <c r="O65" i="24"/>
  <c r="I65" i="24"/>
  <c r="K65" i="24" s="1"/>
  <c r="J65" i="24" s="1"/>
  <c r="H65" i="24"/>
  <c r="BH64" i="24"/>
  <c r="S64" i="24"/>
  <c r="S63" i="24" s="1"/>
  <c r="Q64" i="24"/>
  <c r="O64" i="24"/>
  <c r="I64" i="24"/>
  <c r="H64" i="24"/>
  <c r="BG63" i="24"/>
  <c r="BF63" i="24"/>
  <c r="BE63" i="24"/>
  <c r="BE62" i="24" s="1"/>
  <c r="BD63" i="24"/>
  <c r="BC63" i="24"/>
  <c r="BC62" i="24" s="1"/>
  <c r="BC38" i="24" s="1"/>
  <c r="BB63" i="24"/>
  <c r="BA63" i="24"/>
  <c r="BA62" i="24" s="1"/>
  <c r="AZ63" i="24"/>
  <c r="AY63" i="24"/>
  <c r="AY62" i="24" s="1"/>
  <c r="AX63" i="24"/>
  <c r="AW63" i="24"/>
  <c r="AW62" i="24" s="1"/>
  <c r="AV63" i="24"/>
  <c r="AU63" i="24"/>
  <c r="AU62" i="24" s="1"/>
  <c r="AT63" i="24"/>
  <c r="AS63" i="24"/>
  <c r="AR63" i="24"/>
  <c r="AQ63" i="24"/>
  <c r="AQ62" i="24" s="1"/>
  <c r="AP63" i="24"/>
  <c r="AO63" i="24"/>
  <c r="AO62" i="24" s="1"/>
  <c r="AN63" i="24"/>
  <c r="AM63" i="24"/>
  <c r="AM62" i="24" s="1"/>
  <c r="AL63" i="24"/>
  <c r="AK63" i="24"/>
  <c r="AK62" i="24" s="1"/>
  <c r="AJ63" i="24"/>
  <c r="AI63" i="24"/>
  <c r="AI62" i="24" s="1"/>
  <c r="AI38" i="24" s="1"/>
  <c r="AH63" i="24"/>
  <c r="AG63" i="24"/>
  <c r="AG62" i="24" s="1"/>
  <c r="AF63" i="24"/>
  <c r="AE63" i="24"/>
  <c r="AE62" i="24" s="1"/>
  <c r="AD63" i="24"/>
  <c r="AC63" i="24"/>
  <c r="AC62" i="24" s="1"/>
  <c r="AB63" i="24"/>
  <c r="AA63" i="24"/>
  <c r="AA62" i="24" s="1"/>
  <c r="Z63" i="24"/>
  <c r="Y63" i="24"/>
  <c r="Y62" i="24" s="1"/>
  <c r="X63" i="24"/>
  <c r="W63" i="24"/>
  <c r="W62" i="24" s="1"/>
  <c r="V63" i="24"/>
  <c r="U63" i="24"/>
  <c r="U62" i="24" s="1"/>
  <c r="T63" i="24"/>
  <c r="M63" i="24"/>
  <c r="L63" i="24"/>
  <c r="G63" i="24"/>
  <c r="D63" i="24"/>
  <c r="P61" i="24"/>
  <c r="P51" i="24" s="1"/>
  <c r="I61" i="24"/>
  <c r="K61" i="24" s="1"/>
  <c r="J61" i="24" s="1"/>
  <c r="H61" i="24"/>
  <c r="E61" i="24"/>
  <c r="BH60" i="24"/>
  <c r="S60" i="24"/>
  <c r="Q60" i="24"/>
  <c r="O60" i="24"/>
  <c r="I60" i="24"/>
  <c r="H60" i="24"/>
  <c r="BH59" i="24"/>
  <c r="S59" i="24"/>
  <c r="Q59" i="24"/>
  <c r="O59" i="24"/>
  <c r="I59" i="24"/>
  <c r="K59" i="24" s="1"/>
  <c r="J59" i="24" s="1"/>
  <c r="H59" i="24"/>
  <c r="BH58" i="24"/>
  <c r="S58" i="24"/>
  <c r="Q58" i="24"/>
  <c r="O58" i="24"/>
  <c r="I58" i="24"/>
  <c r="K58" i="24" s="1"/>
  <c r="J58" i="24" s="1"/>
  <c r="H58" i="24"/>
  <c r="BH57" i="24"/>
  <c r="S57" i="24"/>
  <c r="Q57" i="24"/>
  <c r="O57" i="24"/>
  <c r="I57" i="24"/>
  <c r="K57" i="24" s="1"/>
  <c r="J57" i="24" s="1"/>
  <c r="H57" i="24"/>
  <c r="BH56" i="24"/>
  <c r="S56" i="24"/>
  <c r="Q56" i="24"/>
  <c r="O56" i="24"/>
  <c r="I56" i="24"/>
  <c r="K56" i="24" s="1"/>
  <c r="J56" i="24" s="1"/>
  <c r="H56" i="24"/>
  <c r="BH55" i="24"/>
  <c r="S55" i="24"/>
  <c r="Q55" i="24"/>
  <c r="O55" i="24"/>
  <c r="I55" i="24"/>
  <c r="K55" i="24" s="1"/>
  <c r="J55" i="24" s="1"/>
  <c r="H55" i="24"/>
  <c r="BH54" i="24"/>
  <c r="S54" i="24"/>
  <c r="Q54" i="24"/>
  <c r="O54" i="24"/>
  <c r="I54" i="24"/>
  <c r="K54" i="24" s="1"/>
  <c r="J54" i="24" s="1"/>
  <c r="H54" i="24"/>
  <c r="BH53" i="24"/>
  <c r="S53" i="24"/>
  <c r="Q53" i="24"/>
  <c r="O53" i="24"/>
  <c r="I53" i="24"/>
  <c r="K53" i="24" s="1"/>
  <c r="J53" i="24" s="1"/>
  <c r="H53" i="24"/>
  <c r="BH52" i="24"/>
  <c r="S52" i="24"/>
  <c r="Q52" i="24"/>
  <c r="O52" i="24"/>
  <c r="O61" i="24" s="1"/>
  <c r="O51" i="24" s="1"/>
  <c r="I52" i="24"/>
  <c r="K52" i="24" s="1"/>
  <c r="H52" i="24"/>
  <c r="BG51" i="24"/>
  <c r="BF51" i="24"/>
  <c r="BE51" i="24"/>
  <c r="BD51" i="24"/>
  <c r="BB51" i="24"/>
  <c r="BA51" i="24"/>
  <c r="AZ51" i="24"/>
  <c r="AY51" i="24"/>
  <c r="AW51" i="24"/>
  <c r="AV51" i="24"/>
  <c r="AU51" i="24"/>
  <c r="AT51" i="24"/>
  <c r="AR51" i="24"/>
  <c r="AQ51" i="24"/>
  <c r="AP51" i="24"/>
  <c r="AO51" i="24"/>
  <c r="AN51" i="24"/>
  <c r="AM51" i="24"/>
  <c r="AL51" i="24"/>
  <c r="AK51" i="24"/>
  <c r="AJ51" i="24"/>
  <c r="AI51" i="24"/>
  <c r="AH51" i="24"/>
  <c r="AG51" i="24"/>
  <c r="AF51" i="24"/>
  <c r="AE51" i="24"/>
  <c r="P46" i="24" s="1"/>
  <c r="AC51" i="24"/>
  <c r="AB51" i="24"/>
  <c r="AA51" i="24"/>
  <c r="Z51" i="24"/>
  <c r="Y51" i="24"/>
  <c r="X51" i="24"/>
  <c r="W51" i="24"/>
  <c r="V51" i="24"/>
  <c r="U51" i="24"/>
  <c r="T51" i="24"/>
  <c r="N51" i="24"/>
  <c r="M51" i="24"/>
  <c r="L51" i="24"/>
  <c r="G51" i="24"/>
  <c r="D137" i="24"/>
  <c r="P39" i="24"/>
  <c r="I46" i="24"/>
  <c r="K46" i="24" s="1"/>
  <c r="J46" i="24" s="1"/>
  <c r="H46" i="24"/>
  <c r="E46" i="24"/>
  <c r="BH45" i="24"/>
  <c r="S45" i="24"/>
  <c r="Q45" i="24"/>
  <c r="O45" i="24"/>
  <c r="I45" i="24"/>
  <c r="BI44" i="24"/>
  <c r="BH44" i="24"/>
  <c r="S44" i="24"/>
  <c r="Q44" i="24"/>
  <c r="O44" i="24"/>
  <c r="I44" i="24"/>
  <c r="BH43" i="24"/>
  <c r="S43" i="24"/>
  <c r="Q43" i="24"/>
  <c r="O43" i="24"/>
  <c r="I43" i="24"/>
  <c r="H43" i="24"/>
  <c r="BH42" i="24"/>
  <c r="S42" i="24"/>
  <c r="Q42" i="24"/>
  <c r="O42" i="24"/>
  <c r="I42" i="24"/>
  <c r="K42" i="24" s="1"/>
  <c r="J42" i="24" s="1"/>
  <c r="H42" i="24"/>
  <c r="S41" i="24"/>
  <c r="Q41" i="24"/>
  <c r="O41" i="24"/>
  <c r="I41" i="24"/>
  <c r="K41" i="24" s="1"/>
  <c r="J41" i="24" s="1"/>
  <c r="H41" i="24"/>
  <c r="BH40" i="24"/>
  <c r="S40" i="24"/>
  <c r="Q40" i="24"/>
  <c r="O40" i="24"/>
  <c r="O46" i="24" s="1"/>
  <c r="I40" i="24"/>
  <c r="H40" i="24"/>
  <c r="BG39" i="24"/>
  <c r="BF39" i="24"/>
  <c r="BE39" i="24"/>
  <c r="BD39" i="24"/>
  <c r="BB39" i="24"/>
  <c r="BA39" i="24"/>
  <c r="AZ39" i="24"/>
  <c r="AY39" i="24"/>
  <c r="AW39" i="24"/>
  <c r="AW38" i="24" s="1"/>
  <c r="AV39" i="24"/>
  <c r="AU39" i="24"/>
  <c r="AU38" i="24" s="1"/>
  <c r="AT39" i="24"/>
  <c r="AR39" i="24"/>
  <c r="AQ39" i="24"/>
  <c r="AP39" i="24"/>
  <c r="AO39" i="24"/>
  <c r="AM39" i="24"/>
  <c r="AL39" i="24"/>
  <c r="AK39" i="24"/>
  <c r="AJ39" i="24"/>
  <c r="AH39" i="24"/>
  <c r="AG39" i="24"/>
  <c r="AF39" i="24"/>
  <c r="AE39" i="24"/>
  <c r="AC39" i="24"/>
  <c r="AC38" i="24" s="1"/>
  <c r="AB39" i="24"/>
  <c r="AA39" i="24"/>
  <c r="AA38" i="24" s="1"/>
  <c r="Z39" i="24"/>
  <c r="Y39" i="24"/>
  <c r="Y38" i="24" s="1"/>
  <c r="X39" i="24"/>
  <c r="W39" i="24"/>
  <c r="W38" i="24" s="1"/>
  <c r="V39" i="24"/>
  <c r="U39" i="24"/>
  <c r="U38" i="24" s="1"/>
  <c r="T39" i="24"/>
  <c r="BH37" i="24"/>
  <c r="J37" i="24"/>
  <c r="BH36" i="24"/>
  <c r="S36" i="24"/>
  <c r="J36" i="24"/>
  <c r="BH35" i="24"/>
  <c r="S35" i="24"/>
  <c r="Q35" i="24"/>
  <c r="Q34" i="24" s="1"/>
  <c r="O35" i="24"/>
  <c r="O34" i="24" s="1"/>
  <c r="I35" i="24"/>
  <c r="BJ35" i="24" s="1"/>
  <c r="H35" i="24"/>
  <c r="H34" i="24" s="1"/>
  <c r="BI34" i="24"/>
  <c r="BG34" i="24"/>
  <c r="BF34" i="24"/>
  <c r="BE34" i="24"/>
  <c r="BD34" i="24"/>
  <c r="BC34" i="24"/>
  <c r="BB34" i="24"/>
  <c r="BA34" i="24"/>
  <c r="AZ34" i="24"/>
  <c r="AY34" i="24"/>
  <c r="AX34" i="24"/>
  <c r="AW34" i="24"/>
  <c r="AV34" i="24"/>
  <c r="AU34" i="24"/>
  <c r="AT34" i="24"/>
  <c r="AS34" i="24"/>
  <c r="AR34" i="24"/>
  <c r="AQ34" i="24"/>
  <c r="AP34" i="24"/>
  <c r="AO34" i="24"/>
  <c r="AN34" i="24"/>
  <c r="AM34" i="24"/>
  <c r="AL34" i="24"/>
  <c r="AK34" i="24"/>
  <c r="AJ34" i="24"/>
  <c r="AI34" i="24"/>
  <c r="AH34" i="24"/>
  <c r="AG34" i="24"/>
  <c r="AF34" i="24"/>
  <c r="AE34" i="24"/>
  <c r="AD34" i="24"/>
  <c r="AC34" i="24"/>
  <c r="AB34" i="24"/>
  <c r="AA34" i="24"/>
  <c r="Z34" i="24"/>
  <c r="Y34" i="24"/>
  <c r="X34" i="24"/>
  <c r="W34" i="24"/>
  <c r="V34" i="24"/>
  <c r="U34" i="24"/>
  <c r="T34" i="24"/>
  <c r="S34" i="24"/>
  <c r="R34" i="24"/>
  <c r="P34" i="24"/>
  <c r="N34" i="24"/>
  <c r="M34" i="24"/>
  <c r="L34" i="24"/>
  <c r="G34" i="24"/>
  <c r="E34" i="24"/>
  <c r="D34" i="24"/>
  <c r="BH33" i="24"/>
  <c r="S33" i="24"/>
  <c r="Q33" i="24"/>
  <c r="O33" i="24"/>
  <c r="I33" i="24"/>
  <c r="BJ33" i="24" s="1"/>
  <c r="BL33" i="24" s="1"/>
  <c r="H33" i="24"/>
  <c r="BH32" i="24"/>
  <c r="S32" i="24"/>
  <c r="Q32" i="24"/>
  <c r="O32" i="24"/>
  <c r="I32" i="24"/>
  <c r="K32" i="24" s="1"/>
  <c r="H32" i="24"/>
  <c r="BG31" i="24"/>
  <c r="BF31" i="24"/>
  <c r="BE31" i="24"/>
  <c r="BD31" i="24"/>
  <c r="BC31" i="24"/>
  <c r="BB31" i="24"/>
  <c r="BA31" i="24"/>
  <c r="AZ31" i="24"/>
  <c r="AY31" i="24"/>
  <c r="AX31" i="24"/>
  <c r="AW31" i="24"/>
  <c r="AV31" i="24"/>
  <c r="AU31" i="24"/>
  <c r="AT31" i="24"/>
  <c r="AS31" i="24"/>
  <c r="AR31" i="24"/>
  <c r="AQ31" i="24"/>
  <c r="AP31" i="24"/>
  <c r="AO31" i="24"/>
  <c r="AN31" i="24"/>
  <c r="AM31" i="24"/>
  <c r="AL31" i="24"/>
  <c r="AK31" i="24"/>
  <c r="AJ31" i="24"/>
  <c r="AI31" i="24"/>
  <c r="AH31" i="24"/>
  <c r="AG31" i="24"/>
  <c r="AF31" i="24"/>
  <c r="AE31" i="24"/>
  <c r="AD31" i="24"/>
  <c r="AC31" i="24"/>
  <c r="AB31" i="24"/>
  <c r="AA31" i="24"/>
  <c r="Z31" i="24"/>
  <c r="Y31" i="24"/>
  <c r="X31" i="24"/>
  <c r="W31" i="24"/>
  <c r="V31" i="24"/>
  <c r="U31" i="24"/>
  <c r="T31" i="24"/>
  <c r="R31" i="24"/>
  <c r="P31" i="24"/>
  <c r="N31" i="24"/>
  <c r="M31" i="24"/>
  <c r="L31" i="24"/>
  <c r="G31" i="24"/>
  <c r="E31" i="24"/>
  <c r="D31" i="24"/>
  <c r="D18" i="24" s="1"/>
  <c r="BH30" i="24"/>
  <c r="S30" i="24"/>
  <c r="Q30" i="24"/>
  <c r="O30" i="24"/>
  <c r="I30" i="24"/>
  <c r="BJ30" i="24" s="1"/>
  <c r="BL30" i="24" s="1"/>
  <c r="H30" i="24"/>
  <c r="BH29" i="24"/>
  <c r="S29" i="24"/>
  <c r="Q29" i="24"/>
  <c r="O29" i="24"/>
  <c r="I29" i="24"/>
  <c r="K29" i="24" s="1"/>
  <c r="J29" i="24" s="1"/>
  <c r="H29" i="24"/>
  <c r="BH28" i="24"/>
  <c r="S28" i="24"/>
  <c r="Q28" i="24"/>
  <c r="O28" i="24"/>
  <c r="I28" i="24"/>
  <c r="BJ28" i="24" s="1"/>
  <c r="BL28" i="24" s="1"/>
  <c r="H28" i="24"/>
  <c r="BH27" i="24"/>
  <c r="S27" i="24"/>
  <c r="Q27" i="24"/>
  <c r="O27" i="24"/>
  <c r="I27" i="24"/>
  <c r="K27" i="24" s="1"/>
  <c r="J27" i="24" s="1"/>
  <c r="H27" i="24"/>
  <c r="BH26" i="24"/>
  <c r="S26" i="24"/>
  <c r="Q26" i="24"/>
  <c r="O26" i="24"/>
  <c r="I26" i="24"/>
  <c r="BJ26" i="24" s="1"/>
  <c r="BL26" i="24" s="1"/>
  <c r="H26" i="24"/>
  <c r="BH25" i="24"/>
  <c r="S25" i="24"/>
  <c r="Q25" i="24"/>
  <c r="O25" i="24"/>
  <c r="I25" i="24"/>
  <c r="K25" i="24" s="1"/>
  <c r="J25" i="24" s="1"/>
  <c r="H25" i="24"/>
  <c r="BH24" i="24"/>
  <c r="S24" i="24"/>
  <c r="Q24" i="24"/>
  <c r="O24" i="24"/>
  <c r="I24" i="24"/>
  <c r="BJ24" i="24" s="1"/>
  <c r="BL24" i="24" s="1"/>
  <c r="H24" i="24"/>
  <c r="BH21" i="24"/>
  <c r="S21" i="24"/>
  <c r="Q21" i="24"/>
  <c r="O21" i="24"/>
  <c r="I21" i="24"/>
  <c r="K21" i="24" s="1"/>
  <c r="J21" i="24" s="1"/>
  <c r="H21" i="24"/>
  <c r="BH20" i="24"/>
  <c r="S20" i="24"/>
  <c r="Q20" i="24"/>
  <c r="O20" i="24"/>
  <c r="I20" i="24"/>
  <c r="BJ20" i="24" s="1"/>
  <c r="H20" i="24"/>
  <c r="BI19" i="24"/>
  <c r="BG19" i="24"/>
  <c r="BF19" i="24"/>
  <c r="BE19" i="24"/>
  <c r="BD19" i="24"/>
  <c r="BC19" i="24"/>
  <c r="BB19" i="24"/>
  <c r="BA19" i="24"/>
  <c r="AZ19" i="24"/>
  <c r="AY19" i="24"/>
  <c r="AX19" i="24"/>
  <c r="AW19" i="24"/>
  <c r="AV19" i="24"/>
  <c r="AU19" i="24"/>
  <c r="AT19" i="24"/>
  <c r="AS19" i="24"/>
  <c r="AR19" i="24"/>
  <c r="AQ19" i="24"/>
  <c r="AP19" i="24"/>
  <c r="AO19" i="24"/>
  <c r="AN19" i="24"/>
  <c r="AM19" i="24"/>
  <c r="AL19" i="24"/>
  <c r="AK19" i="24"/>
  <c r="AJ19" i="24"/>
  <c r="AI19" i="24"/>
  <c r="AH19" i="24"/>
  <c r="AG19" i="24"/>
  <c r="AF19" i="24"/>
  <c r="AE19" i="24"/>
  <c r="AD19" i="24"/>
  <c r="AC19" i="24"/>
  <c r="AB19" i="24"/>
  <c r="AA19" i="24"/>
  <c r="Z19" i="24"/>
  <c r="Y19" i="24"/>
  <c r="X19" i="24"/>
  <c r="W19" i="24"/>
  <c r="V19" i="24"/>
  <c r="U19" i="24"/>
  <c r="T19" i="24"/>
  <c r="R19" i="24"/>
  <c r="P19" i="24"/>
  <c r="N19" i="24"/>
  <c r="M19" i="24"/>
  <c r="L19" i="24"/>
  <c r="G19" i="24"/>
  <c r="E19" i="24"/>
  <c r="BC14" i="24"/>
  <c r="AX14" i="24"/>
  <c r="AS14" i="24"/>
  <c r="AN14" i="24"/>
  <c r="AI14" i="24"/>
  <c r="AD14" i="24"/>
  <c r="Y14" i="24"/>
  <c r="T14" i="24"/>
  <c r="BH13" i="24"/>
  <c r="BH12" i="24"/>
  <c r="BH11" i="24"/>
  <c r="K45" i="24" l="1"/>
  <c r="J45" i="24" s="1"/>
  <c r="K64" i="24"/>
  <c r="J64" i="24" s="1"/>
  <c r="I63" i="24"/>
  <c r="AE38" i="24"/>
  <c r="AO38" i="24"/>
  <c r="AY38" i="24"/>
  <c r="BA38" i="24"/>
  <c r="BE38" i="24"/>
  <c r="I39" i="24"/>
  <c r="Q46" i="24"/>
  <c r="D62" i="24"/>
  <c r="D38" i="24" s="1"/>
  <c r="AL62" i="24"/>
  <c r="AX62" i="24"/>
  <c r="AX38" i="24" s="1"/>
  <c r="H63" i="24"/>
  <c r="H98" i="24"/>
  <c r="K60" i="24"/>
  <c r="J60" i="24" s="1"/>
  <c r="I51" i="24"/>
  <c r="H39" i="24"/>
  <c r="AD62" i="24"/>
  <c r="AD38" i="24" s="1"/>
  <c r="AN62" i="24"/>
  <c r="AN38" i="24" s="1"/>
  <c r="AG38" i="24"/>
  <c r="AM38" i="24"/>
  <c r="AS62" i="24"/>
  <c r="AS38" i="24" s="1"/>
  <c r="AQ38" i="24"/>
  <c r="AQ112" i="24" s="1"/>
  <c r="AK38" i="24"/>
  <c r="AL38" i="24"/>
  <c r="BG62" i="24"/>
  <c r="BG38" i="24" s="1"/>
  <c r="T62" i="24"/>
  <c r="T38" i="24" s="1"/>
  <c r="V62" i="24"/>
  <c r="V38" i="24" s="1"/>
  <c r="X62" i="24"/>
  <c r="X38" i="24" s="1"/>
  <c r="Z62" i="24"/>
  <c r="Z38" i="24" s="1"/>
  <c r="AB62" i="24"/>
  <c r="AB38" i="24" s="1"/>
  <c r="AF62" i="24"/>
  <c r="AF38" i="24" s="1"/>
  <c r="AH62" i="24"/>
  <c r="AH38" i="24" s="1"/>
  <c r="AJ62" i="24"/>
  <c r="AP62" i="24"/>
  <c r="AP38" i="24" s="1"/>
  <c r="AR62" i="24"/>
  <c r="AR38" i="24" s="1"/>
  <c r="AT62" i="24"/>
  <c r="AT38" i="24" s="1"/>
  <c r="AV62" i="24"/>
  <c r="AV38" i="24" s="1"/>
  <c r="AZ62" i="24"/>
  <c r="BB62" i="24"/>
  <c r="BB38" i="24" s="1"/>
  <c r="BD62" i="24"/>
  <c r="BD38" i="24" s="1"/>
  <c r="BF62" i="24"/>
  <c r="BF38" i="24" s="1"/>
  <c r="L18" i="24"/>
  <c r="N18" i="24"/>
  <c r="G18" i="24"/>
  <c r="M18" i="24"/>
  <c r="P18" i="24"/>
  <c r="P37" i="24" s="1"/>
  <c r="T18" i="24"/>
  <c r="AJ18" i="24"/>
  <c r="AZ18" i="24"/>
  <c r="F69" i="24"/>
  <c r="E69" i="24" s="1"/>
  <c r="L62" i="24"/>
  <c r="L38" i="24" s="1"/>
  <c r="F90" i="24"/>
  <c r="E90" i="24" s="1"/>
  <c r="F95" i="24"/>
  <c r="E95" i="24" s="1"/>
  <c r="P98" i="24"/>
  <c r="P62" i="24" s="1"/>
  <c r="P38" i="24" s="1"/>
  <c r="P112" i="24" s="1"/>
  <c r="O102" i="24"/>
  <c r="O98" i="24" s="1"/>
  <c r="R18" i="24"/>
  <c r="U18" i="24"/>
  <c r="W18" i="24"/>
  <c r="Y18" i="24"/>
  <c r="AA18" i="24"/>
  <c r="AC18" i="24"/>
  <c r="AE18" i="24"/>
  <c r="AG18" i="24"/>
  <c r="AG15" i="24" s="1"/>
  <c r="AI18" i="24"/>
  <c r="AK18" i="24"/>
  <c r="AM18" i="24"/>
  <c r="AO18" i="24"/>
  <c r="AQ18" i="24"/>
  <c r="AS18" i="24"/>
  <c r="AU18" i="24"/>
  <c r="AW18" i="24"/>
  <c r="AY18" i="24"/>
  <c r="BA18" i="24"/>
  <c r="BC18" i="24"/>
  <c r="BE18" i="24"/>
  <c r="BG18" i="24"/>
  <c r="F29" i="24"/>
  <c r="BJ29" i="24"/>
  <c r="BL29" i="24" s="1"/>
  <c r="AB18" i="24"/>
  <c r="AR18" i="24"/>
  <c r="F59" i="24"/>
  <c r="E59" i="24" s="1"/>
  <c r="F81" i="24"/>
  <c r="E81" i="24" s="1"/>
  <c r="V18" i="24"/>
  <c r="X18" i="24"/>
  <c r="Z18" i="24"/>
  <c r="AD18" i="24"/>
  <c r="AF18" i="24"/>
  <c r="AH18" i="24"/>
  <c r="AL18" i="24"/>
  <c r="AN18" i="24"/>
  <c r="AP18" i="24"/>
  <c r="AT18" i="24"/>
  <c r="AV18" i="24"/>
  <c r="AX18" i="24"/>
  <c r="BB18" i="24"/>
  <c r="BD18" i="24"/>
  <c r="BF18" i="24"/>
  <c r="BI17" i="24"/>
  <c r="Q39" i="24"/>
  <c r="F41" i="24"/>
  <c r="E41" i="24" s="1"/>
  <c r="F43" i="24"/>
  <c r="E43" i="24" s="1"/>
  <c r="F44" i="24"/>
  <c r="E44" i="24" s="1"/>
  <c r="E45" i="24"/>
  <c r="H51" i="24"/>
  <c r="BH51" i="24"/>
  <c r="S51" i="24"/>
  <c r="O89" i="24"/>
  <c r="O84" i="24" s="1"/>
  <c r="I91" i="24"/>
  <c r="Q19" i="24"/>
  <c r="N70" i="24"/>
  <c r="F103" i="24"/>
  <c r="E103" i="24" s="1"/>
  <c r="BH114" i="24"/>
  <c r="F21" i="24"/>
  <c r="F25" i="24"/>
  <c r="BJ25" i="24"/>
  <c r="BL25" i="24" s="1"/>
  <c r="F32" i="24"/>
  <c r="O31" i="24"/>
  <c r="S31" i="24"/>
  <c r="BJ32" i="24"/>
  <c r="BL32" i="24" s="1"/>
  <c r="Q31" i="24"/>
  <c r="BH34" i="24"/>
  <c r="F60" i="24"/>
  <c r="E60" i="24" s="1"/>
  <c r="F76" i="24"/>
  <c r="S77" i="24"/>
  <c r="S62" i="24" s="1"/>
  <c r="BH19" i="24"/>
  <c r="S19" i="24"/>
  <c r="S18" i="24" s="1"/>
  <c r="O19" i="24"/>
  <c r="O18" i="24" s="1"/>
  <c r="O37" i="24" s="1"/>
  <c r="I70" i="24"/>
  <c r="J71" i="24"/>
  <c r="K88" i="24"/>
  <c r="J88" i="24" s="1"/>
  <c r="I84" i="24"/>
  <c r="F101" i="24"/>
  <c r="E101" i="24" s="1"/>
  <c r="E18" i="24"/>
  <c r="I19" i="24"/>
  <c r="BJ21" i="24"/>
  <c r="BL21" i="24" s="1"/>
  <c r="F27" i="24"/>
  <c r="BJ27" i="24"/>
  <c r="BL27" i="24" s="1"/>
  <c r="I31" i="24"/>
  <c r="I34" i="24"/>
  <c r="F72" i="24"/>
  <c r="E72" i="24" s="1"/>
  <c r="O75" i="24"/>
  <c r="O70" i="24" s="1"/>
  <c r="Q82" i="24"/>
  <c r="Q77" i="24" s="1"/>
  <c r="Q96" i="24"/>
  <c r="Q91" i="24" s="1"/>
  <c r="Q61" i="24"/>
  <c r="Q51" i="24" s="1"/>
  <c r="BH63" i="24"/>
  <c r="O68" i="24"/>
  <c r="O63" i="24" s="1"/>
  <c r="R62" i="24"/>
  <c r="R38" i="24" s="1"/>
  <c r="BH70" i="24"/>
  <c r="Q75" i="24"/>
  <c r="Q70" i="24" s="1"/>
  <c r="F74" i="24"/>
  <c r="E74" i="24" s="1"/>
  <c r="O82" i="24"/>
  <c r="O77" i="24" s="1"/>
  <c r="F79" i="24"/>
  <c r="E79" i="24" s="1"/>
  <c r="F80" i="24"/>
  <c r="E80" i="24" s="1"/>
  <c r="F83" i="24"/>
  <c r="E83" i="24" s="1"/>
  <c r="BH84" i="24"/>
  <c r="F88" i="24"/>
  <c r="E88" i="24" s="1"/>
  <c r="O96" i="24"/>
  <c r="O91" i="24" s="1"/>
  <c r="F94" i="24"/>
  <c r="E94" i="24" s="1"/>
  <c r="F97" i="24"/>
  <c r="E97" i="24" s="1"/>
  <c r="BH124" i="24"/>
  <c r="BH125" i="24"/>
  <c r="S39" i="24"/>
  <c r="BI12" i="24"/>
  <c r="BM12" i="24" s="1"/>
  <c r="BH14" i="24"/>
  <c r="BL20" i="24"/>
  <c r="BJ34" i="24"/>
  <c r="BL35" i="24"/>
  <c r="J52" i="24"/>
  <c r="K51" i="24"/>
  <c r="J32" i="24"/>
  <c r="K77" i="24"/>
  <c r="J77" i="24" s="1"/>
  <c r="F24" i="24"/>
  <c r="F26" i="24"/>
  <c r="K26" i="24"/>
  <c r="J26" i="24" s="1"/>
  <c r="F28" i="24"/>
  <c r="K28" i="24"/>
  <c r="J28" i="24" s="1"/>
  <c r="F30" i="24"/>
  <c r="F33" i="24"/>
  <c r="F31" i="24" s="1"/>
  <c r="K33" i="24"/>
  <c r="J33" i="24" s="1"/>
  <c r="F35" i="24"/>
  <c r="F34" i="24" s="1"/>
  <c r="K35" i="24"/>
  <c r="BH39" i="24"/>
  <c r="F40" i="24"/>
  <c r="K40" i="24"/>
  <c r="K43" i="24"/>
  <c r="J43" i="24" s="1"/>
  <c r="K44" i="24"/>
  <c r="J44" i="24" s="1"/>
  <c r="F54" i="24"/>
  <c r="E54" i="24" s="1"/>
  <c r="F56" i="24"/>
  <c r="E56" i="24" s="1"/>
  <c r="F58" i="24"/>
  <c r="E58" i="24" s="1"/>
  <c r="F92" i="24"/>
  <c r="E92" i="24" s="1"/>
  <c r="E91" i="24" s="1"/>
  <c r="F20" i="24"/>
  <c r="K20" i="24"/>
  <c r="K24" i="24"/>
  <c r="J24" i="24" s="1"/>
  <c r="K30" i="24"/>
  <c r="J30" i="24" s="1"/>
  <c r="F42" i="24"/>
  <c r="E42" i="24" s="1"/>
  <c r="F52" i="24"/>
  <c r="F53" i="24"/>
  <c r="E53" i="24" s="1"/>
  <c r="F55" i="24"/>
  <c r="E55" i="24" s="1"/>
  <c r="F57" i="24"/>
  <c r="E57" i="24" s="1"/>
  <c r="F78" i="24"/>
  <c r="E78" i="24" s="1"/>
  <c r="E77" i="24" s="1"/>
  <c r="H19" i="24"/>
  <c r="H31" i="24"/>
  <c r="G62" i="24"/>
  <c r="G38" i="24" s="1"/>
  <c r="K63" i="24"/>
  <c r="M62" i="24"/>
  <c r="U115" i="24"/>
  <c r="Y113" i="24"/>
  <c r="AC15" i="24"/>
  <c r="AK15" i="24"/>
  <c r="AO115" i="24"/>
  <c r="AO122" i="24" s="1"/>
  <c r="AS15" i="24"/>
  <c r="AW112" i="24"/>
  <c r="BA112" i="24"/>
  <c r="BE15" i="24"/>
  <c r="F64" i="24"/>
  <c r="E64" i="24" s="1"/>
  <c r="Q68" i="24"/>
  <c r="Q63" i="24" s="1"/>
  <c r="F65" i="24"/>
  <c r="F67" i="24"/>
  <c r="E67" i="24" s="1"/>
  <c r="F71" i="24"/>
  <c r="F73" i="24"/>
  <c r="E73" i="24" s="1"/>
  <c r="I77" i="24"/>
  <c r="BH77" i="24"/>
  <c r="F85" i="24"/>
  <c r="E85" i="24" s="1"/>
  <c r="E84" i="24" s="1"/>
  <c r="J85" i="24"/>
  <c r="Q89" i="24"/>
  <c r="Q84" i="24" s="1"/>
  <c r="F87" i="24"/>
  <c r="E87" i="24" s="1"/>
  <c r="K91" i="24"/>
  <c r="J91" i="24" s="1"/>
  <c r="J99" i="24"/>
  <c r="E100" i="24"/>
  <c r="N98" i="24"/>
  <c r="BH91" i="24"/>
  <c r="F99" i="24"/>
  <c r="E99" i="24" s="1"/>
  <c r="Q102" i="24"/>
  <c r="Q98" i="24" s="1"/>
  <c r="K100" i="24"/>
  <c r="I98" i="24"/>
  <c r="BH123" i="24"/>
  <c r="O62" i="24" l="1"/>
  <c r="E71" i="24"/>
  <c r="F70" i="24"/>
  <c r="E63" i="24"/>
  <c r="S38" i="24"/>
  <c r="K98" i="24"/>
  <c r="J98" i="24" s="1"/>
  <c r="J100" i="24"/>
  <c r="Q62" i="24"/>
  <c r="Q38" i="24"/>
  <c r="M38" i="24"/>
  <c r="M116" i="24" s="1"/>
  <c r="J51" i="24"/>
  <c r="AR15" i="24"/>
  <c r="AB15" i="24"/>
  <c r="AL112" i="24"/>
  <c r="L116" i="24"/>
  <c r="V15" i="24"/>
  <c r="AJ38" i="24"/>
  <c r="AJ15" i="24" s="1"/>
  <c r="AZ38" i="24"/>
  <c r="AZ15" i="24" s="1"/>
  <c r="AN113" i="24"/>
  <c r="AN122" i="24" s="1"/>
  <c r="N62" i="24"/>
  <c r="T113" i="24"/>
  <c r="T122" i="24" s="1"/>
  <c r="T15" i="24"/>
  <c r="F39" i="24"/>
  <c r="BG15" i="24"/>
  <c r="BC113" i="24"/>
  <c r="BC122" i="24" s="1"/>
  <c r="AY115" i="24"/>
  <c r="AY122" i="24" s="1"/>
  <c r="AU15" i="24"/>
  <c r="AM112" i="24"/>
  <c r="AI15" i="24"/>
  <c r="AE15" i="24"/>
  <c r="AA15" i="24"/>
  <c r="W112" i="24"/>
  <c r="G116" i="24"/>
  <c r="K39" i="24"/>
  <c r="AR112" i="24"/>
  <c r="AN116" i="24" s="1"/>
  <c r="I62" i="24"/>
  <c r="I38" i="24" s="1"/>
  <c r="R116" i="24"/>
  <c r="E65" i="24"/>
  <c r="F63" i="24"/>
  <c r="AB112" i="24"/>
  <c r="K84" i="24"/>
  <c r="J84" i="24" s="1"/>
  <c r="BD15" i="24"/>
  <c r="BD115" i="24"/>
  <c r="BD122" i="24" s="1"/>
  <c r="X15" i="24"/>
  <c r="X112" i="24"/>
  <c r="BI125" i="24"/>
  <c r="BJ125" i="24" s="1"/>
  <c r="AP15" i="24"/>
  <c r="AF15" i="24"/>
  <c r="Q18" i="24"/>
  <c r="Q37" i="24" s="1"/>
  <c r="BH18" i="24"/>
  <c r="K70" i="24"/>
  <c r="J70" i="24" s="1"/>
  <c r="S116" i="24"/>
  <c r="AX15" i="24"/>
  <c r="AN15" i="24"/>
  <c r="BF15" i="24"/>
  <c r="BF112" i="24"/>
  <c r="AH15" i="24"/>
  <c r="AH112" i="24"/>
  <c r="Z15" i="24"/>
  <c r="Z115" i="24"/>
  <c r="Z122" i="24" s="1"/>
  <c r="F51" i="24"/>
  <c r="F91" i="24"/>
  <c r="E76" i="24"/>
  <c r="E70" i="24" s="1"/>
  <c r="E62" i="24" s="1"/>
  <c r="AV15" i="24"/>
  <c r="AV112" i="24"/>
  <c r="P116" i="24"/>
  <c r="BB15" i="24"/>
  <c r="BB112" i="24"/>
  <c r="AT15" i="24"/>
  <c r="AT115" i="24"/>
  <c r="AT122" i="24" s="1"/>
  <c r="AL15" i="24"/>
  <c r="AD15" i="24"/>
  <c r="AD113" i="24"/>
  <c r="AD122" i="24" s="1"/>
  <c r="I18" i="24"/>
  <c r="H18" i="24"/>
  <c r="AX113" i="24"/>
  <c r="AX122" i="24" s="1"/>
  <c r="BJ19" i="24"/>
  <c r="Y122" i="24"/>
  <c r="U122" i="24"/>
  <c r="J63" i="24"/>
  <c r="F19" i="24"/>
  <c r="F18" i="24" s="1"/>
  <c r="F102" i="24"/>
  <c r="E40" i="24"/>
  <c r="E39" i="24" s="1"/>
  <c r="J31" i="24"/>
  <c r="BG112" i="24"/>
  <c r="BC15" i="24"/>
  <c r="BA15" i="24"/>
  <c r="AY15" i="24"/>
  <c r="AW15" i="24"/>
  <c r="AS113" i="24"/>
  <c r="AO15" i="24"/>
  <c r="AM15" i="24"/>
  <c r="AI113" i="24"/>
  <c r="AG112" i="24"/>
  <c r="AE115" i="24"/>
  <c r="AE122" i="24" s="1"/>
  <c r="AC112" i="24"/>
  <c r="Y15" i="24"/>
  <c r="W15" i="24"/>
  <c r="U15" i="24"/>
  <c r="BH62" i="24"/>
  <c r="F84" i="24"/>
  <c r="H62" i="24"/>
  <c r="H38" i="24" s="1"/>
  <c r="E52" i="24"/>
  <c r="E51" i="24" s="1"/>
  <c r="J20" i="24"/>
  <c r="K19" i="24"/>
  <c r="J40" i="24"/>
  <c r="J35" i="24"/>
  <c r="K34" i="24"/>
  <c r="J34" i="24" s="1"/>
  <c r="F77" i="24"/>
  <c r="K31" i="24"/>
  <c r="AQ15" i="24"/>
  <c r="N38" i="24" l="1"/>
  <c r="N116" i="24" s="1"/>
  <c r="F114" i="24" s="1"/>
  <c r="T116" i="24"/>
  <c r="BH38" i="24"/>
  <c r="AJ115" i="24"/>
  <c r="AJ122" i="24" s="1"/>
  <c r="AS16" i="24"/>
  <c r="I116" i="24"/>
  <c r="Y116" i="24"/>
  <c r="K62" i="24"/>
  <c r="J62" i="24" s="1"/>
  <c r="AI16" i="24"/>
  <c r="AD16" i="24"/>
  <c r="Y16" i="24"/>
  <c r="BC116" i="24"/>
  <c r="BH113" i="24"/>
  <c r="BC16" i="24"/>
  <c r="H116" i="24"/>
  <c r="F115" i="24" s="1"/>
  <c r="AX116" i="24"/>
  <c r="AX16" i="24"/>
  <c r="J39" i="24"/>
  <c r="BH15" i="24"/>
  <c r="T16" i="24"/>
  <c r="AI116" i="24"/>
  <c r="AI122" i="24"/>
  <c r="AN16" i="24"/>
  <c r="E102" i="24"/>
  <c r="E98" i="24" s="1"/>
  <c r="E38" i="24" s="1"/>
  <c r="F98" i="24"/>
  <c r="F62" i="24" s="1"/>
  <c r="F38" i="24" s="1"/>
  <c r="Q112" i="24"/>
  <c r="Q116" i="24"/>
  <c r="J19" i="24"/>
  <c r="J18" i="24" s="1"/>
  <c r="K18" i="24"/>
  <c r="AS116" i="24"/>
  <c r="AS122" i="24"/>
  <c r="AD116" i="24"/>
  <c r="BH115" i="24"/>
  <c r="J38" i="24" l="1"/>
  <c r="K38" i="24"/>
  <c r="K116" i="24" s="1"/>
  <c r="J116" i="24" s="1"/>
  <c r="E15" i="24"/>
  <c r="E16" i="24" s="1"/>
  <c r="BH116" i="24"/>
  <c r="BH122" i="24"/>
  <c r="BH16" i="24"/>
  <c r="O47" i="24"/>
  <c r="O39" i="24"/>
  <c r="O38" i="24" l="1"/>
  <c r="O112" i="24" s="1"/>
  <c r="F112" i="24" s="1"/>
  <c r="F116" i="24" s="1"/>
  <c r="F118" i="24" s="1"/>
  <c r="O116" i="24" l="1"/>
</calcChain>
</file>

<file path=xl/sharedStrings.xml><?xml version="1.0" encoding="utf-8"?>
<sst xmlns="http://schemas.openxmlformats.org/spreadsheetml/2006/main" count="441" uniqueCount="295">
  <si>
    <t>Раздел 5. Структура образовательной программы</t>
  </si>
  <si>
    <t>5.1. Учебный план</t>
  </si>
  <si>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</si>
  <si>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</si>
  <si>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</si>
  <si>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Объем образовательной нагрузки</t>
  </si>
  <si>
    <t>Учебная нагрузка обучающихся (час.)</t>
  </si>
  <si>
    <t>Распределение учебной нагрузки по курсам и семестрам (час. в семестр)</t>
  </si>
  <si>
    <t>Экзамены</t>
  </si>
  <si>
    <t>самостоятельная учебная работа</t>
  </si>
  <si>
    <t>I курс</t>
  </si>
  <si>
    <t>II курс</t>
  </si>
  <si>
    <t>III курс</t>
  </si>
  <si>
    <t>Консультации</t>
  </si>
  <si>
    <t>Промежуточная аттестация</t>
  </si>
  <si>
    <t>1 сем.</t>
  </si>
  <si>
    <t>2 сем.</t>
  </si>
  <si>
    <t>3 сем.</t>
  </si>
  <si>
    <t>4 сем.</t>
  </si>
  <si>
    <t>5 сем.</t>
  </si>
  <si>
    <t>6 сем.</t>
  </si>
  <si>
    <t>Обязательная часть</t>
  </si>
  <si>
    <t>лаб. и практ. занятий</t>
  </si>
  <si>
    <t>курсовых работ (проектов)</t>
  </si>
  <si>
    <t>Баланс по станд.</t>
  </si>
  <si>
    <t>Запланировано по уч. плану</t>
  </si>
  <si>
    <t>Остаток</t>
  </si>
  <si>
    <t>ПА</t>
  </si>
  <si>
    <t>О.00</t>
  </si>
  <si>
    <t>Общеобразовательный  цикл</t>
  </si>
  <si>
    <t>ОУДб.01</t>
  </si>
  <si>
    <t xml:space="preserve">Русский язык </t>
  </si>
  <si>
    <t xml:space="preserve"> -, Э</t>
  </si>
  <si>
    <t>ОУДб.02</t>
  </si>
  <si>
    <t>Литература</t>
  </si>
  <si>
    <t>ОУДб.03</t>
  </si>
  <si>
    <t>Иностранный язык</t>
  </si>
  <si>
    <t>ОУДб.04</t>
  </si>
  <si>
    <t>История</t>
  </si>
  <si>
    <t>ОУДб.05</t>
  </si>
  <si>
    <t>Физическая культура</t>
  </si>
  <si>
    <t>ОУДб.06</t>
  </si>
  <si>
    <t>Основы безопасности жизнедеятельности</t>
  </si>
  <si>
    <t>ОУДб.07</t>
  </si>
  <si>
    <t>Химия</t>
  </si>
  <si>
    <t>ОУДб.08</t>
  </si>
  <si>
    <t>ОУДб.09</t>
  </si>
  <si>
    <t>Биология</t>
  </si>
  <si>
    <t>ДЗ</t>
  </si>
  <si>
    <t>ОУДб.10</t>
  </si>
  <si>
    <t>География</t>
  </si>
  <si>
    <t>ОУДб.11</t>
  </si>
  <si>
    <t>Математика</t>
  </si>
  <si>
    <t>Физика</t>
  </si>
  <si>
    <t>УД.00</t>
  </si>
  <si>
    <t>-, ДЗ</t>
  </si>
  <si>
    <t>Индивидуальный проект</t>
  </si>
  <si>
    <t>Всего часов обучения по учебным циклам ППССЗ</t>
  </si>
  <si>
    <t>Иностранный язык в профессиональной деятельности</t>
  </si>
  <si>
    <t>Основы финансовой грамотности</t>
  </si>
  <si>
    <t>Э</t>
  </si>
  <si>
    <t>ОП.00</t>
  </si>
  <si>
    <t>Общепрофессиональный цикл</t>
  </si>
  <si>
    <t>ОП.01</t>
  </si>
  <si>
    <t>ОП.02</t>
  </si>
  <si>
    <t>-, Э</t>
  </si>
  <si>
    <t>ОП.03</t>
  </si>
  <si>
    <t>ОП.04</t>
  </si>
  <si>
    <t>ОП.05</t>
  </si>
  <si>
    <t>ОП.06</t>
  </si>
  <si>
    <t>ОП.07</t>
  </si>
  <si>
    <t>ОП.08</t>
  </si>
  <si>
    <t>ОП.09</t>
  </si>
  <si>
    <t>П.00</t>
  </si>
  <si>
    <t xml:space="preserve">Профессиональный цикл </t>
  </si>
  <si>
    <t>ПМ.01</t>
  </si>
  <si>
    <t>МДК.01.01</t>
  </si>
  <si>
    <t>МДК.01.02</t>
  </si>
  <si>
    <t>УП.01</t>
  </si>
  <si>
    <t>Учебная практика</t>
  </si>
  <si>
    <t>ПП.01</t>
  </si>
  <si>
    <t>ПМ.01.Э</t>
  </si>
  <si>
    <t>Экзамен по модулю</t>
  </si>
  <si>
    <t>ПМ. 02</t>
  </si>
  <si>
    <t>МДК.02.01</t>
  </si>
  <si>
    <t>МДК.02.02</t>
  </si>
  <si>
    <t>УП.02</t>
  </si>
  <si>
    <t>ПП.02</t>
  </si>
  <si>
    <t>ПМ.02.Э</t>
  </si>
  <si>
    <t>ПМ. 03</t>
  </si>
  <si>
    <t>МДК.03.01</t>
  </si>
  <si>
    <t>МДК.03.02</t>
  </si>
  <si>
    <t>УП.03</t>
  </si>
  <si>
    <t xml:space="preserve"> -, ДЗ</t>
  </si>
  <si>
    <t>ПП.03</t>
  </si>
  <si>
    <t>МДК.04.01</t>
  </si>
  <si>
    <t>УП.04</t>
  </si>
  <si>
    <t>ПП.04</t>
  </si>
  <si>
    <t>ПДП.00</t>
  </si>
  <si>
    <t>Преддипломная практика</t>
  </si>
  <si>
    <t>Всего</t>
  </si>
  <si>
    <t>ГИА.00</t>
  </si>
  <si>
    <t>Итого:</t>
  </si>
  <si>
    <t>1 нед.</t>
  </si>
  <si>
    <t>Демонстрационный экзамен</t>
  </si>
  <si>
    <t>Государственная итоговая аттестация</t>
  </si>
  <si>
    <t>ВСЕГО</t>
  </si>
  <si>
    <t>Дисциплин и МДК</t>
  </si>
  <si>
    <t>1. Программа обучения по специальности</t>
  </si>
  <si>
    <t>учебной практики</t>
  </si>
  <si>
    <t>производственной практики</t>
  </si>
  <si>
    <t>преддипломной практики</t>
  </si>
  <si>
    <t>консультации</t>
  </si>
  <si>
    <t>Самостоятельная работа</t>
  </si>
  <si>
    <t>1.2. Демонстрационный экзамен (1 нед.)</t>
  </si>
  <si>
    <t>17 нед.</t>
  </si>
  <si>
    <t>теория</t>
  </si>
  <si>
    <t>практика</t>
  </si>
  <si>
    <t>в т.ч. в форме практической подготовки</t>
  </si>
  <si>
    <t xml:space="preserve">Производственная практика </t>
  </si>
  <si>
    <t>Производственная практика</t>
  </si>
  <si>
    <t>ПРОВЕРКА "всего учебных занятий</t>
  </si>
  <si>
    <t>теоретич. недель</t>
  </si>
  <si>
    <r>
      <t>в т. ч.</t>
    </r>
    <r>
      <rPr>
        <b/>
        <sz val="12"/>
        <rFont val="Times New Roman"/>
        <family val="1"/>
        <charset val="204"/>
      </rPr>
      <t xml:space="preserve"> по учебным дисциплинам и МДК</t>
    </r>
  </si>
  <si>
    <r>
      <rPr>
        <b/>
        <sz val="12"/>
        <rFont val="Times New Roman"/>
        <family val="1"/>
        <charset val="204"/>
      </rPr>
      <t>Количество</t>
    </r>
    <r>
      <rPr>
        <sz val="12"/>
        <rFont val="Times New Roman"/>
        <family val="1"/>
        <charset val="204"/>
      </rPr>
      <t xml:space="preserve"> экзаменов</t>
    </r>
  </si>
  <si>
    <t>ПМ.04.Э</t>
  </si>
  <si>
    <t>ПА всего</t>
  </si>
  <si>
    <t>теоретическое обучение</t>
  </si>
  <si>
    <t>Всего учебных занятий</t>
  </si>
  <si>
    <t>Промежуточная аттестация по циклу</t>
  </si>
  <si>
    <t>Промежуточная аттестация по МДК</t>
  </si>
  <si>
    <t>ФГОС</t>
  </si>
  <si>
    <t>ПМ. 04</t>
  </si>
  <si>
    <t>ПМ. 05</t>
  </si>
  <si>
    <t>ПМ.03.Э</t>
  </si>
  <si>
    <t>МДК.05.01</t>
  </si>
  <si>
    <t>УП.05</t>
  </si>
  <si>
    <t>ПП.05</t>
  </si>
  <si>
    <t>ГИА</t>
  </si>
  <si>
    <t>1476 ФГОС</t>
  </si>
  <si>
    <t>дисцип. (модули)</t>
  </si>
  <si>
    <t>вариатив</t>
  </si>
  <si>
    <t>СОО</t>
  </si>
  <si>
    <t>З</t>
  </si>
  <si>
    <t>форм промежуточной аттестации:</t>
  </si>
  <si>
    <t>ИТОГО</t>
  </si>
  <si>
    <t>Информатика</t>
  </si>
  <si>
    <t>Обществознание</t>
  </si>
  <si>
    <t>ОУДп.12</t>
  </si>
  <si>
    <t>Основы проектно-исследовательской деятельности (Индивидуальный проект)</t>
  </si>
  <si>
    <t>зачетов (без Физической культуры)</t>
  </si>
  <si>
    <t>Э, ДЗ</t>
  </si>
  <si>
    <t>часы ИРПО С ПА</t>
  </si>
  <si>
    <t>проверка аудиторных часов БЕЗ ПА</t>
  </si>
  <si>
    <t>Обязательная аудиторная</t>
  </si>
  <si>
    <t xml:space="preserve">Практика учебная и производственная </t>
  </si>
  <si>
    <t>24 нед.</t>
  </si>
  <si>
    <t>Учебные занятия</t>
  </si>
  <si>
    <t>УП и ПП</t>
  </si>
  <si>
    <t>Вариативная часть</t>
  </si>
  <si>
    <t>IV курс</t>
  </si>
  <si>
    <t>8 сем.</t>
  </si>
  <si>
    <t>7 сем.</t>
  </si>
  <si>
    <t>Всего самостоятельной работы (без ПА)</t>
  </si>
  <si>
    <t>Всего практики учебной и производственной</t>
  </si>
  <si>
    <t>Эм</t>
  </si>
  <si>
    <t>ПМ.05.Э</t>
  </si>
  <si>
    <t>этот столбец для проверки. После работы - скрыть/удалить</t>
  </si>
  <si>
    <t>УП</t>
  </si>
  <si>
    <t>Базовые общеобразовательные  дисциплины</t>
  </si>
  <si>
    <t>ОДб.00</t>
  </si>
  <si>
    <t>Дополнительные дисциплины</t>
  </si>
  <si>
    <t>УП.06</t>
  </si>
  <si>
    <t>ПП.06</t>
  </si>
  <si>
    <t>ПМ.06.Э</t>
  </si>
  <si>
    <t>ПМ.06.</t>
  </si>
  <si>
    <t>МДК.06.01</t>
  </si>
  <si>
    <t>Государственная итоговая аттестация проводится в форме демонстрационного экзамена и защиты дипломной работы</t>
  </si>
  <si>
    <t>Защита дипломной работы</t>
  </si>
  <si>
    <t>1.1. Дипломная работа</t>
  </si>
  <si>
    <t>Выполнение дипломной работы с 18 мая по 14 июня (всего 4 нед.)</t>
  </si>
  <si>
    <t>Защита дипломной работы (1 нед.)</t>
  </si>
  <si>
    <t>ОДп. 00</t>
  </si>
  <si>
    <t>Профильные общеобразовательные дисциплины</t>
  </si>
  <si>
    <t>25 нед.</t>
  </si>
  <si>
    <r>
      <t>(</t>
    </r>
    <r>
      <rPr>
        <b/>
        <sz val="12"/>
        <color rgb="FFFF0000"/>
        <rFont val="Times New Roman"/>
        <family val="1"/>
        <charset val="204"/>
      </rPr>
      <t>12</t>
    </r>
    <r>
      <rPr>
        <b/>
        <sz val="12"/>
        <rFont val="Times New Roman"/>
        <family val="1"/>
        <charset val="204"/>
      </rPr>
      <t xml:space="preserve"> т + 4 п + 1 ПА)</t>
    </r>
  </si>
  <si>
    <r>
      <rPr>
        <b/>
        <sz val="12"/>
        <color rgb="FFFF0000"/>
        <rFont val="Times New Roman"/>
        <family val="1"/>
        <charset val="204"/>
      </rPr>
      <t>(6</t>
    </r>
    <r>
      <rPr>
        <b/>
        <sz val="12"/>
        <rFont val="Times New Roman"/>
        <family val="1"/>
        <charset val="204"/>
      </rPr>
      <t xml:space="preserve"> т + 11 п + 1 ПА)</t>
    </r>
  </si>
  <si>
    <r>
      <rPr>
        <b/>
        <sz val="12"/>
        <color rgb="FFFF0000"/>
        <rFont val="Times New Roman"/>
        <family val="1"/>
        <charset val="204"/>
      </rPr>
      <t>(17</t>
    </r>
    <r>
      <rPr>
        <b/>
        <sz val="12"/>
        <rFont val="Times New Roman"/>
        <family val="1"/>
        <charset val="204"/>
      </rPr>
      <t xml:space="preserve"> т + 0 ПА)</t>
    </r>
  </si>
  <si>
    <r>
      <t>(</t>
    </r>
    <r>
      <rPr>
        <b/>
        <sz val="12"/>
        <color rgb="FFFF0000"/>
        <rFont val="Times New Roman"/>
        <family val="1"/>
        <charset val="204"/>
      </rPr>
      <t>22</t>
    </r>
    <r>
      <rPr>
        <b/>
        <sz val="12"/>
        <rFont val="Times New Roman"/>
        <family val="1"/>
        <charset val="204"/>
      </rPr>
      <t xml:space="preserve"> т + 2 ПА)</t>
    </r>
  </si>
  <si>
    <t>Промежуточная аттестация, консультации, самостоятельная работа</t>
  </si>
  <si>
    <t>из вариатива</t>
  </si>
  <si>
    <t>144</t>
  </si>
  <si>
    <t>18 нед.</t>
  </si>
  <si>
    <t xml:space="preserve"> ДЗ, Э</t>
  </si>
  <si>
    <t>З, ДЗ</t>
  </si>
  <si>
    <t xml:space="preserve"> ДЗ</t>
  </si>
  <si>
    <t>1з/10ДЗ/5Э</t>
  </si>
  <si>
    <t>0З/0ДЗ/2Э</t>
  </si>
  <si>
    <t>0З/1ДЗ/0Э</t>
  </si>
  <si>
    <t>0З/3ДЗ/1ДЗ(к)/1Э(к)/1Эм</t>
  </si>
  <si>
    <t>0З/3ДЗ//1Эм</t>
  </si>
  <si>
    <t>ДЗ, Э</t>
  </si>
  <si>
    <t>1З/9ДЗ/3Э</t>
  </si>
  <si>
    <t>специальность 43.02.15 Поварское и кондитерское дело</t>
  </si>
  <si>
    <t>ОГСЭ.00</t>
  </si>
  <si>
    <t>Общий гуманитарный и социально-экономический  цикл</t>
  </si>
  <si>
    <t>ОГСЭ.01</t>
  </si>
  <si>
    <t>Основы философии</t>
  </si>
  <si>
    <t>ОГСЭ.02</t>
  </si>
  <si>
    <t>ОГСЭ.03</t>
  </si>
  <si>
    <t>Психология общения</t>
  </si>
  <si>
    <t>ОГСЭ.04</t>
  </si>
  <si>
    <t>ОГСЭ.05</t>
  </si>
  <si>
    <t>ОГСЭ.06</t>
  </si>
  <si>
    <t>ЕН.00</t>
  </si>
  <si>
    <t>Математический и общий естественнонаучный цикл</t>
  </si>
  <si>
    <t>ЕН.01</t>
  </si>
  <si>
    <t>ЕН.02</t>
  </si>
  <si>
    <t>Экологические основы природопользования</t>
  </si>
  <si>
    <t>Микробиология, физиология питания, санитария и гигиена</t>
  </si>
  <si>
    <t>Организация хранения и контроль запасов сырья</t>
  </si>
  <si>
    <t>Техническое оснащение организаций питания</t>
  </si>
  <si>
    <t>Организация обслуживания</t>
  </si>
  <si>
    <t>Основы экономики, менеджмента и маркетинга</t>
  </si>
  <si>
    <t>Правовые основы профессиональной деятельности</t>
  </si>
  <si>
    <t>Информационные технологии в профессиональной деятельности</t>
  </si>
  <si>
    <t>Охрана труда</t>
  </si>
  <si>
    <t>Безопасность жизнедеятельности</t>
  </si>
  <si>
    <t>Организация и ведение процессов приготовления и подготовки к презентации и реализации полуфабрикатов для блюд, кулинарных изделий сложного ассортимента</t>
  </si>
  <si>
    <t xml:space="preserve">Организация процессов приготовления, подготовки к презентации и реализации кулинарных полуфабрикатов </t>
  </si>
  <si>
    <t>Процессы приготовления, подготовки к презентации и реализации кулинарных полуфабрикатов</t>
  </si>
  <si>
    <t>Организация и ведение процессов приготовления, оформления и подготовки к презентации и реализации горячих блюд, кулинарных изделий, закусок сложного ассортимента с учетом потребностей различных категорий потребителей, видов и форм обслуживания</t>
  </si>
  <si>
    <t xml:space="preserve">Организация процессов приготовления,  подготовки к презентации и реализации горячих блюд, кулинарных изделий, закусок сложного ассортимента </t>
  </si>
  <si>
    <t>Процессы приготовления, подготовки к презентации и реализации горячих блюд, кулинарных изделий, закусок сложного ассортимента</t>
  </si>
  <si>
    <t>Организация и ведение процессов приготовления, оформления и подготовки к презентации и реализации холодных блюд, кулинарных изделий, закусок сложного ассортимента с учетом потребностей различных категорий потребителей, видов и форм обслуживания</t>
  </si>
  <si>
    <t>Организация процессов приготовления, подготовки к презентации и реализации холодных блюд, кулинарных изделий, закусок сложного ассортимента</t>
  </si>
  <si>
    <t>Процессы приготовления, подготовки к презентации и реализации холодных блюд, кулинарных изделий, закусок сложного ассортимента</t>
  </si>
  <si>
    <t>Организация и ведение процессов приготовления, оформления и подготовки к презентации и реализации холодных и горячих десертов, напитков сложного ассортимента с учетом потребностей различных категорий потребителей, видов и форм обслуживания</t>
  </si>
  <si>
    <t>МДК.04.02</t>
  </si>
  <si>
    <t xml:space="preserve">Организация процессов приготовления, подготовки к презентации и реализации холодных и горячих десертов, напитков сложного ассортимента </t>
  </si>
  <si>
    <t xml:space="preserve">Процессы приготовления, подготовки к презентации и реализации холодных и горячих десертов, напитков сложного ассортимента </t>
  </si>
  <si>
    <t>Организация и ведение процессов приготовления, оформления и подготовки к презентации и реализации хлебобулочных, мучных кондитерских изделий сложного ассортимента с учетом потребностей различных категорий потребителей, видов и форм обслуживания</t>
  </si>
  <si>
    <t>Организация процессов приготовления, подготовки к презентации и реализации хлебобулочных, мучных кондитерских изделий сложного ассортимента</t>
  </si>
  <si>
    <t>МДК.05.02</t>
  </si>
  <si>
    <t>Процессы приготовления, подготовки к презентации и реализации хлебобулочных, мучных кондитерских изделий сложного ассортимента</t>
  </si>
  <si>
    <t>Организация и контроль текущей деятельности подчиненного персонала</t>
  </si>
  <si>
    <t>Оперативное управление текущей деятельности подчиненного персонала</t>
  </si>
  <si>
    <t>ПМ.07</t>
  </si>
  <si>
    <t>МДК.07.01</t>
  </si>
  <si>
    <t>МДК.07.02</t>
  </si>
  <si>
    <t>УП.07</t>
  </si>
  <si>
    <t>ПП.07</t>
  </si>
  <si>
    <t>Выполнение работ по одной или нескольким профессиям рабочих, долностям служащих: 12901 Кондитер, 16675 Повар</t>
  </si>
  <si>
    <t>Технология приготовления кулинарной продукции</t>
  </si>
  <si>
    <t>Технология приготовления кондитерской продукции</t>
  </si>
  <si>
    <r>
      <t>(</t>
    </r>
    <r>
      <rPr>
        <b/>
        <sz val="12"/>
        <color rgb="FFFF0000"/>
        <rFont val="Times New Roman"/>
        <family val="1"/>
        <charset val="204"/>
      </rPr>
      <t>12</t>
    </r>
    <r>
      <rPr>
        <b/>
        <sz val="12"/>
        <rFont val="Times New Roman"/>
        <family val="1"/>
        <charset val="204"/>
      </rPr>
      <t xml:space="preserve"> т + 12  п + 1 ПА)</t>
    </r>
  </si>
  <si>
    <r>
      <t>(</t>
    </r>
    <r>
      <rPr>
        <b/>
        <sz val="12"/>
        <color rgb="FFFF0000"/>
        <rFont val="Times New Roman"/>
        <family val="1"/>
        <charset val="204"/>
      </rPr>
      <t>14</t>
    </r>
    <r>
      <rPr>
        <b/>
        <sz val="12"/>
        <rFont val="Times New Roman"/>
        <family val="1"/>
        <charset val="204"/>
      </rPr>
      <t xml:space="preserve"> т + 3 п)</t>
    </r>
  </si>
  <si>
    <r>
      <t>(</t>
    </r>
    <r>
      <rPr>
        <b/>
        <sz val="12"/>
        <color rgb="FFFF0000"/>
        <rFont val="Times New Roman"/>
        <family val="1"/>
        <charset val="204"/>
      </rPr>
      <t>14</t>
    </r>
    <r>
      <rPr>
        <b/>
        <sz val="12"/>
        <rFont val="Times New Roman"/>
        <family val="1"/>
        <charset val="204"/>
      </rPr>
      <t xml:space="preserve"> т + 2п + 1 ПА)</t>
    </r>
  </si>
  <si>
    <t>ДЗ(к)1</t>
  </si>
  <si>
    <t xml:space="preserve">  -, -, -, -, -, ДЗ</t>
  </si>
  <si>
    <t>З, З, З, З, З, ДЗ</t>
  </si>
  <si>
    <t>ДЗ(к)3</t>
  </si>
  <si>
    <r>
      <t xml:space="preserve">, -, </t>
    </r>
    <r>
      <rPr>
        <b/>
        <sz val="12"/>
        <rFont val="Times New Roman"/>
        <family val="1"/>
        <charset val="204"/>
      </rPr>
      <t>ДЗ(к)3</t>
    </r>
  </si>
  <si>
    <t>ДЗ(к)4</t>
  </si>
  <si>
    <t>Э(к)2, ДЗ(к)5</t>
  </si>
  <si>
    <r>
      <t>(</t>
    </r>
    <r>
      <rPr>
        <b/>
        <sz val="12"/>
        <color rgb="FFFF0000"/>
        <rFont val="Times New Roman"/>
        <family val="1"/>
        <charset val="204"/>
      </rPr>
      <t xml:space="preserve">9 т </t>
    </r>
    <r>
      <rPr>
        <b/>
        <sz val="12"/>
        <rFont val="Times New Roman"/>
        <family val="1"/>
        <charset val="204"/>
      </rPr>
      <t>+ 14 п + 1 ПА)</t>
    </r>
  </si>
  <si>
    <t>ОУДп.13</t>
  </si>
  <si>
    <t>УД.14</t>
  </si>
  <si>
    <t>5З/2ДЗ/2ДЗ(к)</t>
  </si>
  <si>
    <t>0З/2ДЗ/1ДЗ(к)/1Эм</t>
  </si>
  <si>
    <t>0З/2ДЗ/1ДЗ(к)/1Э(к)/1Эм</t>
  </si>
  <si>
    <t>Э(к), ДЗ(к)</t>
  </si>
  <si>
    <t xml:space="preserve"> -, ДЗ(к)</t>
  </si>
  <si>
    <t>-, ДЗ (к)</t>
  </si>
  <si>
    <t>0З/2ДЗ/1Э</t>
  </si>
  <si>
    <r>
      <t xml:space="preserve">Э, </t>
    </r>
    <r>
      <rPr>
        <b/>
        <sz val="12"/>
        <rFont val="Times New Roman"/>
        <family val="1"/>
        <charset val="204"/>
      </rPr>
      <t>Э</t>
    </r>
  </si>
  <si>
    <t>0З/3ДЗ/2ДЗ(к)/5Э</t>
  </si>
  <si>
    <t>ДЗ(к)6, Дз(к)7</t>
  </si>
  <si>
    <t>0З/2ДЗ/2ДЗ(к)/1Эм</t>
  </si>
  <si>
    <t>0з/16ДЗ/7ДЗ(к)/2Э(к)/6Эм</t>
  </si>
  <si>
    <t xml:space="preserve">                                                                                                                                  УТВЕРЖДАЮ</t>
  </si>
  <si>
    <t>государственного бюджетного профессионального образовательного</t>
  </si>
  <si>
    <t xml:space="preserve"> учреждения  Краснодарского края</t>
  </si>
  <si>
    <t>«Ейский полипрофильный колледж»</t>
  </si>
  <si>
    <t xml:space="preserve">основной  образовательной программы 
среднего профессионального образования
 программы подготовки специалистов среднего звена 
</t>
  </si>
  <si>
    <r>
      <rPr>
        <sz val="14"/>
        <color indexed="8"/>
        <rFont val="Times New Roman"/>
        <family val="1"/>
        <charset val="204"/>
      </rPr>
      <t>по специальности</t>
    </r>
    <r>
      <rPr>
        <b/>
        <sz val="14"/>
        <color indexed="8"/>
        <rFont val="Times New Roman"/>
        <family val="1"/>
        <charset val="204"/>
      </rPr>
      <t xml:space="preserve"> 43.02.15  Поварское и кондитерское дело</t>
    </r>
  </si>
  <si>
    <t>Квалификация:  специалист поварского и кондитерского дела</t>
  </si>
  <si>
    <t>Форма обучения – очная</t>
  </si>
  <si>
    <t>Нормативный срок обучения – 3 года  10 мес</t>
  </si>
  <si>
    <t>на базе   основного общего образования</t>
  </si>
  <si>
    <t>Директор _______________Е.Г. Сидоренко</t>
  </si>
  <si>
    <t>«1» сентября  2023 г.</t>
  </si>
  <si>
    <t xml:space="preserve"> УЧЕБНЫЙ ПЛАН</t>
  </si>
  <si>
    <t>среднего профессионального образования</t>
  </si>
  <si>
    <t>программы подготовки специалистов среднего звена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</si>
</sst>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Arial Cyr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color rgb="FFFF0000"/>
      <name val="Arial Cyr"/>
      <charset val="204"/>
    </font>
    <font>
      <b/>
      <sz val="12"/>
      <color rgb="FFC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4"/>
      <name val="Arial Cyr"/>
      <charset val="204"/>
    </font>
  </fonts>
  <fills count="3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1F1F7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3">
    <xf numFmtId="0" fontId="0" fillId="0" borderId="0" xfId="0"/>
    <xf numFmtId="0" fontId="4" fillId="0" borderId="1" xfId="1" applyFont="1" applyBorder="1" applyAlignment="1">
      <alignment horizontal="center" vertical="center"/>
    </xf>
    <xf numFmtId="0" fontId="2" fillId="11" borderId="1" xfId="1" applyFont="1" applyFill="1" applyBorder="1" applyAlignment="1" applyProtection="1">
      <alignment horizontal="left" wrapText="1"/>
    </xf>
    <xf numFmtId="0" fontId="4" fillId="0" borderId="1" xfId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3" fillId="11" borderId="1" xfId="1" applyNumberFormat="1" applyFont="1" applyFill="1" applyBorder="1" applyAlignment="1" applyProtection="1">
      <alignment horizontal="center" vertical="center" wrapText="1"/>
    </xf>
    <xf numFmtId="0" fontId="4" fillId="3" borderId="1" xfId="1" applyNumberFormat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0" borderId="0" xfId="1" applyFont="1"/>
    <xf numFmtId="0" fontId="5" fillId="0" borderId="5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10" borderId="1" xfId="1" applyFont="1" applyFill="1" applyBorder="1" applyAlignment="1">
      <alignment horizontal="center" vertical="center"/>
    </xf>
    <xf numFmtId="0" fontId="4" fillId="12" borderId="1" xfId="1" applyFont="1" applyFill="1" applyBorder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0" fontId="1" fillId="0" borderId="0" xfId="1" applyFont="1"/>
    <xf numFmtId="0" fontId="5" fillId="0" borderId="0" xfId="1" applyFont="1"/>
    <xf numFmtId="0" fontId="6" fillId="0" borderId="0" xfId="0" applyFont="1"/>
    <xf numFmtId="0" fontId="4" fillId="0" borderId="0" xfId="1" applyFont="1" applyFill="1"/>
    <xf numFmtId="0" fontId="5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/>
    </xf>
    <xf numFmtId="0" fontId="4" fillId="3" borderId="0" xfId="1" applyFont="1" applyFill="1" applyBorder="1" applyAlignment="1">
      <alignment horizontal="center" vertical="top"/>
    </xf>
    <xf numFmtId="0" fontId="5" fillId="3" borderId="3" xfId="1" applyNumberFormat="1" applyFont="1" applyFill="1" applyBorder="1" applyAlignment="1">
      <alignment horizontal="center" vertical="center" textRotation="90"/>
    </xf>
    <xf numFmtId="0" fontId="5" fillId="0" borderId="3" xfId="1" applyFont="1" applyBorder="1" applyAlignment="1">
      <alignment horizontal="center" textRotation="90"/>
    </xf>
    <xf numFmtId="0" fontId="5" fillId="2" borderId="3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 textRotation="90"/>
    </xf>
    <xf numFmtId="0" fontId="4" fillId="2" borderId="3" xfId="1" applyFont="1" applyFill="1" applyBorder="1" applyAlignment="1">
      <alignment horizontal="center" vertical="top"/>
    </xf>
    <xf numFmtId="0" fontId="4" fillId="6" borderId="3" xfId="1" applyFont="1" applyFill="1" applyBorder="1" applyAlignment="1">
      <alignment horizontal="center" vertical="top"/>
    </xf>
    <xf numFmtId="0" fontId="5" fillId="3" borderId="0" xfId="1" applyFont="1" applyFill="1"/>
    <xf numFmtId="0" fontId="4" fillId="3" borderId="1" xfId="1" applyNumberFormat="1" applyFont="1" applyFill="1" applyBorder="1" applyAlignment="1">
      <alignment horizontal="center" textRotation="90"/>
    </xf>
    <xf numFmtId="0" fontId="4" fillId="0" borderId="3" xfId="1" applyFont="1" applyFill="1" applyBorder="1" applyAlignment="1">
      <alignment horizontal="center" textRotation="90" wrapText="1"/>
    </xf>
    <xf numFmtId="0" fontId="4" fillId="11" borderId="1" xfId="1" applyFont="1" applyFill="1" applyBorder="1" applyAlignment="1">
      <alignment horizontal="center" vertical="center" textRotation="90"/>
    </xf>
    <xf numFmtId="0" fontId="4" fillId="11" borderId="1" xfId="1" applyFont="1" applyFill="1" applyBorder="1" applyAlignment="1">
      <alignment horizontal="center" textRotation="90"/>
    </xf>
    <xf numFmtId="0" fontId="4" fillId="11" borderId="1" xfId="1" applyNumberFormat="1" applyFont="1" applyFill="1" applyBorder="1" applyAlignment="1">
      <alignment horizontal="center" textRotation="90"/>
    </xf>
    <xf numFmtId="0" fontId="4" fillId="11" borderId="3" xfId="1" applyFont="1" applyFill="1" applyBorder="1" applyAlignment="1">
      <alignment horizontal="center" textRotation="90" wrapText="1"/>
    </xf>
    <xf numFmtId="0" fontId="4" fillId="11" borderId="3" xfId="1" applyFont="1" applyFill="1" applyBorder="1" applyAlignment="1">
      <alignment horizontal="center" textRotation="90"/>
    </xf>
    <xf numFmtId="0" fontId="4" fillId="11" borderId="3" xfId="1" applyFont="1" applyFill="1" applyBorder="1" applyAlignment="1">
      <alignment horizontal="center" vertical="top"/>
    </xf>
    <xf numFmtId="0" fontId="4" fillId="11" borderId="0" xfId="1" applyFont="1" applyFill="1" applyBorder="1" applyAlignment="1">
      <alignment horizontal="center" vertical="top"/>
    </xf>
    <xf numFmtId="0" fontId="4" fillId="11" borderId="0" xfId="1" applyFont="1" applyFill="1"/>
    <xf numFmtId="0" fontId="6" fillId="11" borderId="0" xfId="0" applyFont="1" applyFill="1"/>
    <xf numFmtId="0" fontId="5" fillId="12" borderId="1" xfId="1" applyFont="1" applyFill="1" applyBorder="1" applyAlignment="1">
      <alignment horizontal="center" vertical="center"/>
    </xf>
    <xf numFmtId="0" fontId="5" fillId="10" borderId="1" xfId="1" applyNumberFormat="1" applyFont="1" applyFill="1" applyBorder="1" applyAlignment="1">
      <alignment horizontal="center" vertical="center"/>
    </xf>
    <xf numFmtId="0" fontId="5" fillId="10" borderId="0" xfId="1" applyFont="1" applyFill="1" applyBorder="1" applyAlignment="1">
      <alignment horizontal="center"/>
    </xf>
    <xf numFmtId="0" fontId="4" fillId="10" borderId="0" xfId="1" applyFont="1" applyFill="1"/>
    <xf numFmtId="0" fontId="6" fillId="10" borderId="0" xfId="0" applyFont="1" applyFill="1"/>
    <xf numFmtId="0" fontId="4" fillId="0" borderId="0" xfId="1" applyFont="1" applyBorder="1"/>
    <xf numFmtId="49" fontId="5" fillId="7" borderId="1" xfId="1" applyNumberFormat="1" applyFont="1" applyFill="1" applyBorder="1" applyAlignment="1">
      <alignment horizontal="center" vertical="center"/>
    </xf>
    <xf numFmtId="0" fontId="5" fillId="6" borderId="1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vertical="center"/>
    </xf>
    <xf numFmtId="49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/>
    </xf>
    <xf numFmtId="0" fontId="5" fillId="5" borderId="1" xfId="1" applyFont="1" applyFill="1" applyBorder="1" applyAlignment="1">
      <alignment vertical="center"/>
    </xf>
    <xf numFmtId="0" fontId="5" fillId="6" borderId="1" xfId="1" applyFont="1" applyFill="1" applyBorder="1" applyAlignment="1">
      <alignment vertical="center"/>
    </xf>
    <xf numFmtId="0" fontId="5" fillId="6" borderId="1" xfId="1" applyFont="1" applyFill="1" applyBorder="1" applyAlignment="1">
      <alignment horizontal="center" vertical="center"/>
    </xf>
    <xf numFmtId="0" fontId="5" fillId="0" borderId="0" xfId="1" applyFont="1" applyFill="1"/>
    <xf numFmtId="0" fontId="5" fillId="0" borderId="1" xfId="1" applyFont="1" applyBorder="1" applyAlignment="1">
      <alignment vertical="center"/>
    </xf>
    <xf numFmtId="0" fontId="5" fillId="0" borderId="1" xfId="1" applyFont="1" applyBorder="1" applyAlignment="1">
      <alignment vertical="center" wrapText="1"/>
    </xf>
    <xf numFmtId="0" fontId="5" fillId="5" borderId="1" xfId="1" applyFont="1" applyFill="1" applyBorder="1" applyAlignment="1">
      <alignment horizontal="center" vertical="center"/>
    </xf>
    <xf numFmtId="0" fontId="9" fillId="0" borderId="1" xfId="1" applyFont="1" applyBorder="1" applyAlignment="1">
      <alignment vertical="center" wrapText="1"/>
    </xf>
    <xf numFmtId="0" fontId="5" fillId="4" borderId="1" xfId="1" applyFont="1" applyFill="1" applyBorder="1" applyAlignment="1">
      <alignment horizontal="center" vertical="center"/>
    </xf>
    <xf numFmtId="0" fontId="6" fillId="4" borderId="0" xfId="0" applyFont="1" applyFill="1"/>
    <xf numFmtId="0" fontId="5" fillId="9" borderId="9" xfId="1" applyFont="1" applyFill="1" applyBorder="1" applyAlignment="1">
      <alignment vertical="center"/>
    </xf>
    <xf numFmtId="0" fontId="10" fillId="9" borderId="10" xfId="1" applyFont="1" applyFill="1" applyBorder="1" applyAlignment="1">
      <alignment vertical="center" wrapText="1"/>
    </xf>
    <xf numFmtId="0" fontId="5" fillId="9" borderId="8" xfId="1" applyFont="1" applyFill="1" applyBorder="1" applyAlignment="1">
      <alignment horizontal="center" vertical="center"/>
    </xf>
    <xf numFmtId="0" fontId="5" fillId="9" borderId="13" xfId="1" applyFont="1" applyFill="1" applyBorder="1" applyAlignment="1">
      <alignment horizontal="center" vertical="center"/>
    </xf>
    <xf numFmtId="0" fontId="5" fillId="9" borderId="5" xfId="1" applyFont="1" applyFill="1" applyBorder="1" applyAlignment="1">
      <alignment horizontal="center" vertical="center"/>
    </xf>
    <xf numFmtId="0" fontId="5" fillId="0" borderId="9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14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4" fillId="0" borderId="14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4" borderId="0" xfId="1" applyFont="1" applyFill="1" applyBorder="1" applyAlignment="1">
      <alignment vertical="center"/>
    </xf>
    <xf numFmtId="0" fontId="4" fillId="4" borderId="14" xfId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5" fillId="0" borderId="15" xfId="1" applyFont="1" applyFill="1" applyBorder="1" applyAlignment="1">
      <alignment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/>
    </xf>
    <xf numFmtId="0" fontId="6" fillId="12" borderId="0" xfId="0" applyFont="1" applyFill="1"/>
    <xf numFmtId="0" fontId="6" fillId="15" borderId="0" xfId="0" applyFont="1" applyFill="1"/>
    <xf numFmtId="0" fontId="6" fillId="6" borderId="0" xfId="0" applyFont="1" applyFill="1"/>
    <xf numFmtId="0" fontId="1" fillId="0" borderId="0" xfId="1" applyFont="1" applyFill="1"/>
    <xf numFmtId="0" fontId="6" fillId="0" borderId="0" xfId="0" applyFont="1" applyFill="1"/>
    <xf numFmtId="0" fontId="10" fillId="0" borderId="10" xfId="1" applyFont="1" applyFill="1" applyBorder="1" applyAlignment="1">
      <alignment vertical="center" wrapText="1"/>
    </xf>
    <xf numFmtId="0" fontId="5" fillId="0" borderId="10" xfId="1" applyFont="1" applyFill="1" applyBorder="1" applyAlignment="1">
      <alignment vertical="center"/>
    </xf>
    <xf numFmtId="0" fontId="5" fillId="0" borderId="10" xfId="1" applyNumberFormat="1" applyFont="1" applyFill="1" applyBorder="1" applyAlignment="1">
      <alignment vertical="center"/>
    </xf>
    <xf numFmtId="0" fontId="5" fillId="0" borderId="0" xfId="1" applyNumberFormat="1" applyFont="1" applyFill="1" applyBorder="1" applyAlignment="1">
      <alignment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 textRotation="90"/>
    </xf>
    <xf numFmtId="0" fontId="5" fillId="0" borderId="11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 textRotation="90"/>
    </xf>
    <xf numFmtId="0" fontId="5" fillId="0" borderId="15" xfId="1" applyNumberFormat="1" applyFont="1" applyFill="1" applyBorder="1" applyAlignment="1">
      <alignment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textRotation="90"/>
    </xf>
    <xf numFmtId="0" fontId="5" fillId="0" borderId="0" xfId="1" applyFont="1" applyFill="1" applyBorder="1"/>
    <xf numFmtId="0" fontId="5" fillId="0" borderId="0" xfId="1" applyNumberFormat="1" applyFont="1" applyFill="1" applyBorder="1"/>
    <xf numFmtId="0" fontId="4" fillId="2" borderId="6" xfId="1" applyFont="1" applyFill="1" applyBorder="1" applyAlignment="1">
      <alignment horizontal="center" vertical="top"/>
    </xf>
    <xf numFmtId="0" fontId="4" fillId="11" borderId="6" xfId="1" applyFont="1" applyFill="1" applyBorder="1" applyAlignment="1">
      <alignment horizontal="center" vertical="top"/>
    </xf>
    <xf numFmtId="0" fontId="5" fillId="10" borderId="5" xfId="1" applyFont="1" applyFill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4" borderId="5" xfId="1" applyFont="1" applyFill="1" applyBorder="1" applyAlignment="1">
      <alignment horizontal="center" vertical="center"/>
    </xf>
    <xf numFmtId="0" fontId="4" fillId="6" borderId="17" xfId="1" applyFont="1" applyFill="1" applyBorder="1" applyAlignment="1">
      <alignment horizontal="center" vertical="top"/>
    </xf>
    <xf numFmtId="0" fontId="4" fillId="11" borderId="17" xfId="1" applyFont="1" applyFill="1" applyBorder="1" applyAlignment="1">
      <alignment horizontal="center" vertical="top"/>
    </xf>
    <xf numFmtId="0" fontId="5" fillId="10" borderId="16" xfId="1" applyFont="1" applyFill="1" applyBorder="1" applyAlignment="1">
      <alignment horizontal="center" vertical="center"/>
    </xf>
    <xf numFmtId="0" fontId="4" fillId="6" borderId="16" xfId="1" applyFont="1" applyFill="1" applyBorder="1" applyAlignment="1">
      <alignment horizontal="center" vertical="center"/>
    </xf>
    <xf numFmtId="0" fontId="5" fillId="6" borderId="16" xfId="1" applyFont="1" applyFill="1" applyBorder="1" applyAlignment="1">
      <alignment vertical="center"/>
    </xf>
    <xf numFmtId="0" fontId="5" fillId="6" borderId="16" xfId="1" applyFont="1" applyFill="1" applyBorder="1" applyAlignment="1">
      <alignment horizontal="center" vertical="center"/>
    </xf>
    <xf numFmtId="0" fontId="5" fillId="4" borderId="16" xfId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5" fillId="0" borderId="1" xfId="1" applyNumberFormat="1" applyFont="1" applyFill="1" applyBorder="1" applyAlignment="1">
      <alignment horizontal="center" vertical="center"/>
    </xf>
    <xf numFmtId="0" fontId="5" fillId="12" borderId="1" xfId="1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4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4" fillId="11" borderId="0" xfId="0" applyFont="1" applyFill="1" applyAlignment="1">
      <alignment vertical="center"/>
    </xf>
    <xf numFmtId="0" fontId="14" fillId="10" borderId="0" xfId="0" applyFont="1" applyFill="1" applyAlignment="1">
      <alignment vertical="center"/>
    </xf>
    <xf numFmtId="49" fontId="14" fillId="0" borderId="0" xfId="0" applyNumberFormat="1" applyFont="1" applyAlignment="1">
      <alignment vertical="center"/>
    </xf>
    <xf numFmtId="0" fontId="14" fillId="4" borderId="0" xfId="0" applyFont="1" applyFill="1" applyAlignment="1">
      <alignment vertical="center"/>
    </xf>
    <xf numFmtId="0" fontId="4" fillId="17" borderId="0" xfId="1" applyFont="1" applyFill="1"/>
    <xf numFmtId="0" fontId="13" fillId="0" borderId="0" xfId="0" applyFont="1" applyFill="1" applyAlignment="1">
      <alignment horizontal="center" vertical="center"/>
    </xf>
    <xf numFmtId="0" fontId="4" fillId="0" borderId="0" xfId="1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15" fillId="0" borderId="0" xfId="0" applyFont="1" applyAlignment="1">
      <alignment horizontal="right"/>
    </xf>
    <xf numFmtId="0" fontId="15" fillId="3" borderId="0" xfId="0" applyFont="1" applyFill="1" applyAlignment="1">
      <alignment horizontal="right"/>
    </xf>
    <xf numFmtId="0" fontId="5" fillId="3" borderId="0" xfId="1" applyFont="1" applyFill="1" applyBorder="1" applyAlignment="1">
      <alignment horizontal="left"/>
    </xf>
    <xf numFmtId="0" fontId="4" fillId="3" borderId="0" xfId="1" applyFont="1" applyFill="1"/>
    <xf numFmtId="49" fontId="5" fillId="0" borderId="0" xfId="1" applyNumberFormat="1" applyFont="1" applyFill="1"/>
    <xf numFmtId="49" fontId="4" fillId="0" borderId="0" xfId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3" fillId="0" borderId="0" xfId="1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 textRotation="90"/>
    </xf>
    <xf numFmtId="0" fontId="4" fillId="0" borderId="0" xfId="1" applyFont="1" applyBorder="1" applyAlignment="1">
      <alignment horizontal="left" vertical="center" wrapText="1"/>
    </xf>
    <xf numFmtId="0" fontId="5" fillId="2" borderId="1" xfId="1" applyFont="1" applyFill="1" applyBorder="1" applyAlignment="1">
      <alignment horizontal="center"/>
    </xf>
    <xf numFmtId="0" fontId="5" fillId="17" borderId="0" xfId="1" applyNumberFormat="1" applyFont="1" applyFill="1" applyBorder="1"/>
    <xf numFmtId="0" fontId="4" fillId="19" borderId="1" xfId="1" applyFont="1" applyFill="1" applyBorder="1" applyAlignment="1">
      <alignment horizontal="center" vertical="center"/>
    </xf>
    <xf numFmtId="0" fontId="16" fillId="0" borderId="5" xfId="1" applyFont="1" applyFill="1" applyBorder="1" applyAlignment="1">
      <alignment horizontal="center" vertical="center"/>
    </xf>
    <xf numFmtId="0" fontId="4" fillId="11" borderId="12" xfId="1" applyFont="1" applyFill="1" applyBorder="1" applyAlignment="1">
      <alignment horizontal="center" vertical="top"/>
    </xf>
    <xf numFmtId="0" fontId="5" fillId="10" borderId="8" xfId="1" applyFont="1" applyFill="1" applyBorder="1" applyAlignment="1">
      <alignment horizontal="center" vertical="center"/>
    </xf>
    <xf numFmtId="0" fontId="4" fillId="6" borderId="12" xfId="1" applyFont="1" applyFill="1" applyBorder="1" applyAlignment="1">
      <alignment horizontal="center" vertical="top"/>
    </xf>
    <xf numFmtId="0" fontId="4" fillId="6" borderId="8" xfId="1" applyFont="1" applyFill="1" applyBorder="1" applyAlignment="1">
      <alignment horizontal="center" vertical="center"/>
    </xf>
    <xf numFmtId="0" fontId="5" fillId="6" borderId="8" xfId="1" applyNumberFormat="1" applyFont="1" applyFill="1" applyBorder="1" applyAlignment="1">
      <alignment horizontal="center" vertical="center"/>
    </xf>
    <xf numFmtId="0" fontId="5" fillId="6" borderId="8" xfId="1" applyFont="1" applyFill="1" applyBorder="1" applyAlignment="1">
      <alignment vertical="center"/>
    </xf>
    <xf numFmtId="0" fontId="5" fillId="6" borderId="8" xfId="1" applyFont="1" applyFill="1" applyBorder="1" applyAlignment="1">
      <alignment horizontal="center" vertical="center"/>
    </xf>
    <xf numFmtId="0" fontId="4" fillId="6" borderId="16" xfId="1" applyFont="1" applyFill="1" applyBorder="1" applyAlignment="1">
      <alignment horizontal="center" vertical="top"/>
    </xf>
    <xf numFmtId="49" fontId="5" fillId="20" borderId="8" xfId="1" applyNumberFormat="1" applyFont="1" applyFill="1" applyBorder="1" applyAlignment="1">
      <alignment horizontal="center" vertical="center"/>
    </xf>
    <xf numFmtId="0" fontId="4" fillId="20" borderId="0" xfId="1" applyFont="1" applyFill="1" applyBorder="1" applyAlignment="1">
      <alignment horizontal="left" vertical="center" wrapText="1"/>
    </xf>
    <xf numFmtId="0" fontId="5" fillId="20" borderId="0" xfId="1" applyFont="1" applyFill="1" applyBorder="1" applyAlignment="1">
      <alignment horizontal="center"/>
    </xf>
    <xf numFmtId="0" fontId="11" fillId="20" borderId="0" xfId="0" applyFont="1" applyFill="1" applyAlignment="1">
      <alignment horizontal="center"/>
    </xf>
    <xf numFmtId="0" fontId="6" fillId="20" borderId="0" xfId="0" applyFont="1" applyFill="1"/>
    <xf numFmtId="0" fontId="4" fillId="16" borderId="0" xfId="1" applyFont="1" applyFill="1" applyBorder="1" applyAlignment="1">
      <alignment horizontal="left" vertical="center" wrapText="1"/>
    </xf>
    <xf numFmtId="0" fontId="5" fillId="16" borderId="0" xfId="1" applyFont="1" applyFill="1" applyBorder="1" applyAlignment="1">
      <alignment horizontal="center"/>
    </xf>
    <xf numFmtId="0" fontId="11" fillId="16" borderId="0" xfId="0" applyFont="1" applyFill="1" applyAlignment="1">
      <alignment horizontal="center"/>
    </xf>
    <xf numFmtId="0" fontId="6" fillId="16" borderId="0" xfId="0" applyFont="1" applyFill="1"/>
    <xf numFmtId="0" fontId="5" fillId="20" borderId="12" xfId="1" applyFont="1" applyFill="1" applyBorder="1" applyAlignment="1">
      <alignment horizontal="center" textRotation="90" wrapText="1"/>
    </xf>
    <xf numFmtId="0" fontId="5" fillId="0" borderId="3" xfId="1" applyFont="1" applyBorder="1" applyAlignment="1">
      <alignment horizontal="center" vertical="center" textRotation="90"/>
    </xf>
    <xf numFmtId="0" fontId="5" fillId="0" borderId="3" xfId="1" applyFont="1" applyBorder="1" applyAlignment="1">
      <alignment horizontal="center" vertical="center" wrapText="1"/>
    </xf>
    <xf numFmtId="0" fontId="5" fillId="12" borderId="3" xfId="1" applyFont="1" applyFill="1" applyBorder="1" applyAlignment="1">
      <alignment horizontal="center" textRotation="90"/>
    </xf>
    <xf numFmtId="0" fontId="5" fillId="0" borderId="5" xfId="1" applyFont="1" applyFill="1" applyBorder="1" applyAlignment="1">
      <alignment horizontal="right" vertical="center" wrapText="1"/>
    </xf>
    <xf numFmtId="0" fontId="5" fillId="0" borderId="5" xfId="1" applyFont="1" applyBorder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4" fillId="0" borderId="3" xfId="1" applyNumberFormat="1" applyFont="1" applyFill="1" applyBorder="1" applyAlignment="1">
      <alignment horizontal="center" textRotation="90"/>
    </xf>
    <xf numFmtId="0" fontId="4" fillId="0" borderId="3" xfId="1" applyFont="1" applyFill="1" applyBorder="1" applyAlignment="1">
      <alignment horizontal="center" vertical="top"/>
    </xf>
    <xf numFmtId="0" fontId="4" fillId="0" borderId="12" xfId="1" applyFont="1" applyFill="1" applyBorder="1" applyAlignment="1">
      <alignment horizontal="center" vertical="top"/>
    </xf>
    <xf numFmtId="0" fontId="4" fillId="0" borderId="6" xfId="1" applyFont="1" applyFill="1" applyBorder="1" applyAlignment="1">
      <alignment horizontal="center" vertical="top"/>
    </xf>
    <xf numFmtId="0" fontId="4" fillId="0" borderId="0" xfId="1" applyFont="1" applyFill="1" applyBorder="1" applyAlignment="1">
      <alignment horizontal="center" vertical="top"/>
    </xf>
    <xf numFmtId="0" fontId="6" fillId="0" borderId="0" xfId="0" applyFont="1" applyFill="1" applyAlignment="1">
      <alignment horizontal="center"/>
    </xf>
    <xf numFmtId="0" fontId="4" fillId="3" borderId="3" xfId="1" applyNumberFormat="1" applyFont="1" applyFill="1" applyBorder="1" applyAlignment="1">
      <alignment horizontal="center" textRotation="90"/>
    </xf>
    <xf numFmtId="0" fontId="4" fillId="0" borderId="3" xfId="1" applyFont="1" applyFill="1" applyBorder="1" applyAlignment="1">
      <alignment horizontal="center" wrapText="1"/>
    </xf>
    <xf numFmtId="0" fontId="5" fillId="0" borderId="1" xfId="1" applyFont="1" applyBorder="1" applyAlignment="1">
      <alignment horizontal="center" textRotation="90" wrapText="1"/>
    </xf>
    <xf numFmtId="0" fontId="4" fillId="0" borderId="0" xfId="1" applyFont="1" applyFill="1" applyBorder="1" applyAlignment="1">
      <alignment horizontal="center" vertical="top" wrapText="1"/>
    </xf>
    <xf numFmtId="0" fontId="4" fillId="2" borderId="12" xfId="1" applyFont="1" applyFill="1" applyBorder="1" applyAlignment="1">
      <alignment horizontal="center" vertical="top"/>
    </xf>
    <xf numFmtId="0" fontId="4" fillId="6" borderId="21" xfId="1" applyFont="1" applyFill="1" applyBorder="1" applyAlignment="1">
      <alignment horizontal="center" vertical="top"/>
    </xf>
    <xf numFmtId="0" fontId="4" fillId="11" borderId="21" xfId="1" applyFont="1" applyFill="1" applyBorder="1" applyAlignment="1">
      <alignment horizontal="center" vertical="top"/>
    </xf>
    <xf numFmtId="0" fontId="5" fillId="10" borderId="20" xfId="1" applyFont="1" applyFill="1" applyBorder="1" applyAlignment="1">
      <alignment horizontal="center" vertical="center"/>
    </xf>
    <xf numFmtId="0" fontId="4" fillId="6" borderId="20" xfId="1" applyFont="1" applyFill="1" applyBorder="1" applyAlignment="1">
      <alignment horizontal="center" vertical="center"/>
    </xf>
    <xf numFmtId="0" fontId="5" fillId="6" borderId="20" xfId="1" applyFont="1" applyFill="1" applyBorder="1" applyAlignment="1">
      <alignment vertical="center"/>
    </xf>
    <xf numFmtId="0" fontId="5" fillId="6" borderId="20" xfId="1" applyFont="1" applyFill="1" applyBorder="1" applyAlignment="1">
      <alignment horizontal="center" vertical="center"/>
    </xf>
    <xf numFmtId="0" fontId="5" fillId="4" borderId="20" xfId="1" applyFont="1" applyFill="1" applyBorder="1" applyAlignment="1">
      <alignment horizontal="center" vertical="center"/>
    </xf>
    <xf numFmtId="0" fontId="4" fillId="0" borderId="23" xfId="1" applyFont="1" applyFill="1" applyBorder="1" applyAlignment="1">
      <alignment horizontal="center" vertical="top"/>
    </xf>
    <xf numFmtId="0" fontId="4" fillId="2" borderId="23" xfId="1" applyFont="1" applyFill="1" applyBorder="1" applyAlignment="1">
      <alignment horizontal="center" vertical="top"/>
    </xf>
    <xf numFmtId="0" fontId="4" fillId="11" borderId="23" xfId="1" applyFont="1" applyFill="1" applyBorder="1" applyAlignment="1">
      <alignment horizontal="center" vertical="top"/>
    </xf>
    <xf numFmtId="0" fontId="4" fillId="11" borderId="16" xfId="1" applyFont="1" applyFill="1" applyBorder="1" applyAlignment="1">
      <alignment horizontal="center" vertical="top"/>
    </xf>
    <xf numFmtId="0" fontId="5" fillId="10" borderId="24" xfId="1" applyFont="1" applyFill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0" fontId="5" fillId="0" borderId="24" xfId="1" applyFont="1" applyBorder="1" applyAlignment="1">
      <alignment vertical="center"/>
    </xf>
    <xf numFmtId="0" fontId="5" fillId="0" borderId="24" xfId="1" applyFont="1" applyBorder="1" applyAlignment="1">
      <alignment horizontal="center" vertical="center"/>
    </xf>
    <xf numFmtId="0" fontId="5" fillId="9" borderId="24" xfId="1" applyFont="1" applyFill="1" applyBorder="1" applyAlignment="1">
      <alignment horizontal="center" vertical="center"/>
    </xf>
    <xf numFmtId="0" fontId="5" fillId="4" borderId="24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6" borderId="3" xfId="1" applyFont="1" applyFill="1" applyBorder="1" applyAlignment="1">
      <alignment horizontal="center" textRotation="90" wrapText="1"/>
    </xf>
    <xf numFmtId="0" fontId="4" fillId="6" borderId="20" xfId="1" applyFont="1" applyFill="1" applyBorder="1" applyAlignment="1">
      <alignment horizontal="center" textRotation="90" wrapText="1"/>
    </xf>
    <xf numFmtId="0" fontId="4" fillId="0" borderId="6" xfId="1" applyFont="1" applyFill="1" applyBorder="1" applyAlignment="1">
      <alignment horizontal="center" textRotation="90" wrapText="1"/>
    </xf>
    <xf numFmtId="0" fontId="4" fillId="6" borderId="17" xfId="1" applyFont="1" applyFill="1" applyBorder="1" applyAlignment="1">
      <alignment horizontal="center" textRotation="90" wrapText="1"/>
    </xf>
    <xf numFmtId="0" fontId="5" fillId="20" borderId="12" xfId="1" applyFont="1" applyFill="1" applyBorder="1" applyAlignment="1">
      <alignment horizontal="center" textRotation="90"/>
    </xf>
    <xf numFmtId="0" fontId="4" fillId="20" borderId="12" xfId="1" applyFont="1" applyFill="1" applyBorder="1" applyAlignment="1">
      <alignment horizontal="center" textRotation="90"/>
    </xf>
    <xf numFmtId="0" fontId="4" fillId="20" borderId="8" xfId="1" applyFont="1" applyFill="1" applyBorder="1" applyAlignment="1">
      <alignment horizontal="center" vertical="center"/>
    </xf>
    <xf numFmtId="0" fontId="5" fillId="20" borderId="8" xfId="1" applyNumberFormat="1" applyFont="1" applyFill="1" applyBorder="1" applyAlignment="1">
      <alignment horizontal="center" vertical="center"/>
    </xf>
    <xf numFmtId="0" fontId="5" fillId="20" borderId="8" xfId="1" applyFont="1" applyFill="1" applyBorder="1" applyAlignment="1">
      <alignment vertical="center"/>
    </xf>
    <xf numFmtId="0" fontId="5" fillId="20" borderId="8" xfId="1" applyFont="1" applyFill="1" applyBorder="1" applyAlignment="1">
      <alignment horizontal="center" vertical="center"/>
    </xf>
    <xf numFmtId="0" fontId="5" fillId="20" borderId="13" xfId="1" applyFont="1" applyFill="1" applyBorder="1" applyAlignment="1">
      <alignment horizontal="center" vertical="center"/>
    </xf>
    <xf numFmtId="0" fontId="4" fillId="20" borderId="13" xfId="1" applyFont="1" applyFill="1" applyBorder="1" applyAlignment="1">
      <alignment horizontal="left" vertical="center" wrapText="1"/>
    </xf>
    <xf numFmtId="0" fontId="4" fillId="0" borderId="23" xfId="1" applyFont="1" applyFill="1" applyBorder="1" applyAlignment="1">
      <alignment horizontal="center" textRotation="90" wrapText="1"/>
    </xf>
    <xf numFmtId="0" fontId="4" fillId="3" borderId="24" xfId="1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horizontal="center" vertical="center"/>
    </xf>
    <xf numFmtId="0" fontId="19" fillId="0" borderId="0" xfId="1" applyFont="1" applyFill="1"/>
    <xf numFmtId="0" fontId="20" fillId="0" borderId="0" xfId="0" applyFont="1" applyFill="1" applyAlignment="1">
      <alignment horizontal="center"/>
    </xf>
    <xf numFmtId="0" fontId="20" fillId="0" borderId="0" xfId="0" applyFont="1" applyFill="1"/>
    <xf numFmtId="0" fontId="21" fillId="0" borderId="0" xfId="0" applyFont="1" applyFill="1" applyAlignment="1">
      <alignment horizontal="right"/>
    </xf>
    <xf numFmtId="0" fontId="16" fillId="0" borderId="0" xfId="0" applyFont="1" applyFill="1" applyAlignment="1">
      <alignment vertical="center"/>
    </xf>
    <xf numFmtId="0" fontId="19" fillId="0" borderId="0" xfId="1" applyFont="1" applyFill="1" applyAlignment="1">
      <alignment wrapText="1"/>
    </xf>
    <xf numFmtId="0" fontId="20" fillId="0" borderId="0" xfId="0" applyFont="1" applyFill="1" applyAlignment="1">
      <alignment horizontal="center" wrapText="1"/>
    </xf>
    <xf numFmtId="0" fontId="20" fillId="0" borderId="0" xfId="0" applyFont="1" applyFill="1" applyAlignment="1">
      <alignment wrapText="1"/>
    </xf>
    <xf numFmtId="0" fontId="21" fillId="0" borderId="0" xfId="0" applyFont="1" applyFill="1" applyAlignment="1">
      <alignment horizontal="right" wrapText="1"/>
    </xf>
    <xf numFmtId="0" fontId="16" fillId="0" borderId="0" xfId="0" applyFont="1" applyFill="1" applyAlignment="1">
      <alignment vertical="center" wrapText="1"/>
    </xf>
    <xf numFmtId="0" fontId="5" fillId="0" borderId="8" xfId="1" applyFont="1" applyFill="1" applyBorder="1" applyAlignment="1">
      <alignment vertical="center"/>
    </xf>
    <xf numFmtId="0" fontId="4" fillId="0" borderId="8" xfId="1" applyFont="1" applyFill="1" applyBorder="1" applyAlignment="1">
      <alignment horizontal="center" vertical="center"/>
    </xf>
    <xf numFmtId="0" fontId="4" fillId="3" borderId="3" xfId="1" applyNumberFormat="1" applyFont="1" applyFill="1" applyBorder="1" applyAlignment="1">
      <alignment horizontal="center"/>
    </xf>
    <xf numFmtId="0" fontId="6" fillId="0" borderId="0" xfId="0" applyFont="1" applyFill="1" applyAlignment="1"/>
    <xf numFmtId="0" fontId="4" fillId="0" borderId="3" xfId="1" applyFont="1" applyFill="1" applyBorder="1" applyAlignment="1">
      <alignment horizontal="center" vertical="center" wrapText="1"/>
    </xf>
    <xf numFmtId="0" fontId="4" fillId="3" borderId="3" xfId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/>
    </xf>
    <xf numFmtId="0" fontId="4" fillId="12" borderId="3" xfId="1" applyFont="1" applyFill="1" applyBorder="1" applyAlignment="1">
      <alignment horizontal="center"/>
    </xf>
    <xf numFmtId="0" fontId="4" fillId="20" borderId="12" xfId="1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4" fillId="0" borderId="23" xfId="1" applyNumberFormat="1" applyFont="1" applyBorder="1" applyAlignment="1">
      <alignment horizontal="center" vertical="top"/>
    </xf>
    <xf numFmtId="0" fontId="4" fillId="5" borderId="3" xfId="1" applyNumberFormat="1" applyFont="1" applyFill="1" applyBorder="1" applyAlignment="1">
      <alignment horizontal="center" vertical="top"/>
    </xf>
    <xf numFmtId="0" fontId="4" fillId="0" borderId="3" xfId="1" applyNumberFormat="1" applyFont="1" applyFill="1" applyBorder="1" applyAlignment="1">
      <alignment horizontal="center" vertical="top"/>
    </xf>
    <xf numFmtId="0" fontId="4" fillId="6" borderId="3" xfId="1" applyNumberFormat="1" applyFont="1" applyFill="1" applyBorder="1" applyAlignment="1">
      <alignment horizontal="center" vertical="top"/>
    </xf>
    <xf numFmtId="0" fontId="4" fillId="6" borderId="21" xfId="1" applyNumberFormat="1" applyFont="1" applyFill="1" applyBorder="1" applyAlignment="1">
      <alignment horizontal="center" vertical="top"/>
    </xf>
    <xf numFmtId="0" fontId="4" fillId="0" borderId="6" xfId="1" applyNumberFormat="1" applyFont="1" applyBorder="1" applyAlignment="1">
      <alignment horizontal="center" vertical="top"/>
    </xf>
    <xf numFmtId="0" fontId="4" fillId="0" borderId="12" xfId="1" applyNumberFormat="1" applyFont="1" applyFill="1" applyBorder="1" applyAlignment="1">
      <alignment horizontal="center" vertical="top"/>
    </xf>
    <xf numFmtId="0" fontId="4" fillId="6" borderId="12" xfId="1" applyNumberFormat="1" applyFont="1" applyFill="1" applyBorder="1" applyAlignment="1">
      <alignment horizontal="center" vertical="top"/>
    </xf>
    <xf numFmtId="0" fontId="4" fillId="6" borderId="16" xfId="1" applyNumberFormat="1" applyFont="1" applyFill="1" applyBorder="1" applyAlignment="1">
      <alignment horizontal="center" vertical="top"/>
    </xf>
    <xf numFmtId="0" fontId="4" fillId="3" borderId="0" xfId="1" applyNumberFormat="1" applyFont="1" applyFill="1" applyBorder="1" applyAlignment="1">
      <alignment horizontal="center" vertical="top"/>
    </xf>
    <xf numFmtId="0" fontId="1" fillId="0" borderId="0" xfId="1" applyNumberFormat="1" applyFont="1"/>
    <xf numFmtId="0" fontId="6" fillId="0" borderId="0" xfId="0" applyNumberFormat="1" applyFont="1"/>
    <xf numFmtId="0" fontId="14" fillId="0" borderId="0" xfId="0" applyNumberFormat="1" applyFont="1" applyAlignment="1">
      <alignment vertical="center"/>
    </xf>
    <xf numFmtId="0" fontId="4" fillId="0" borderId="1" xfId="1" applyNumberFormat="1" applyFont="1" applyBorder="1" applyAlignment="1">
      <alignment horizontal="center" vertical="center" textRotation="90"/>
    </xf>
    <xf numFmtId="0" fontId="2" fillId="0" borderId="1" xfId="1" applyNumberFormat="1" applyFont="1" applyFill="1" applyBorder="1" applyAlignment="1" applyProtection="1">
      <alignment horizontal="left" wrapText="1"/>
    </xf>
    <xf numFmtId="0" fontId="4" fillId="0" borderId="1" xfId="1" applyNumberFormat="1" applyFont="1" applyBorder="1" applyAlignment="1">
      <alignment horizontal="center" textRotation="90"/>
    </xf>
    <xf numFmtId="0" fontId="4" fillId="12" borderId="1" xfId="1" applyNumberFormat="1" applyFont="1" applyFill="1" applyBorder="1" applyAlignment="1">
      <alignment horizontal="center" textRotation="90"/>
    </xf>
    <xf numFmtId="0" fontId="4" fillId="0" borderId="3" xfId="1" applyNumberFormat="1" applyFont="1" applyFill="1" applyBorder="1" applyAlignment="1">
      <alignment horizontal="center" textRotation="90" wrapText="1"/>
    </xf>
    <xf numFmtId="0" fontId="4" fillId="20" borderId="12" xfId="1" applyNumberFormat="1" applyFont="1" applyFill="1" applyBorder="1" applyAlignment="1">
      <alignment horizontal="center" textRotation="90"/>
    </xf>
    <xf numFmtId="0" fontId="4" fillId="0" borderId="3" xfId="1" applyNumberFormat="1" applyFont="1" applyBorder="1" applyAlignment="1">
      <alignment horizontal="center" vertical="top"/>
    </xf>
    <xf numFmtId="0" fontId="4" fillId="3" borderId="1" xfId="1" applyNumberFormat="1" applyFont="1" applyFill="1" applyBorder="1" applyAlignment="1">
      <alignment horizontal="center"/>
    </xf>
    <xf numFmtId="0" fontId="4" fillId="12" borderId="1" xfId="1" applyNumberFormat="1" applyFont="1" applyFill="1" applyBorder="1" applyAlignment="1">
      <alignment horizontal="center"/>
    </xf>
    <xf numFmtId="0" fontId="4" fillId="7" borderId="23" xfId="1" applyNumberFormat="1" applyFont="1" applyFill="1" applyBorder="1" applyAlignment="1">
      <alignment horizontal="center" vertical="top"/>
    </xf>
    <xf numFmtId="0" fontId="4" fillId="7" borderId="6" xfId="1" applyNumberFormat="1" applyFont="1" applyFill="1" applyBorder="1" applyAlignment="1">
      <alignment horizontal="center" vertical="top"/>
    </xf>
    <xf numFmtId="0" fontId="2" fillId="0" borderId="1" xfId="1" applyNumberFormat="1" applyFont="1" applyFill="1" applyBorder="1" applyAlignment="1" applyProtection="1">
      <alignment horizontal="left"/>
    </xf>
    <xf numFmtId="0" fontId="5" fillId="10" borderId="18" xfId="1" applyFont="1" applyFill="1" applyBorder="1" applyAlignment="1">
      <alignment horizontal="center" vertical="center"/>
    </xf>
    <xf numFmtId="0" fontId="4" fillId="6" borderId="18" xfId="1" applyFont="1" applyFill="1" applyBorder="1" applyAlignment="1">
      <alignment horizontal="center" vertical="center"/>
    </xf>
    <xf numFmtId="0" fontId="5" fillId="6" borderId="18" xfId="1" applyFont="1" applyFill="1" applyBorder="1" applyAlignment="1">
      <alignment horizontal="center" vertical="center"/>
    </xf>
    <xf numFmtId="0" fontId="5" fillId="4" borderId="18" xfId="1" applyFont="1" applyFill="1" applyBorder="1" applyAlignment="1">
      <alignment horizontal="center" vertical="center"/>
    </xf>
    <xf numFmtId="0" fontId="4" fillId="21" borderId="1" xfId="1" applyFont="1" applyFill="1" applyBorder="1" applyAlignment="1">
      <alignment horizontal="center" vertical="center"/>
    </xf>
    <xf numFmtId="0" fontId="16" fillId="2" borderId="3" xfId="1" applyFont="1" applyFill="1" applyBorder="1" applyAlignment="1">
      <alignment horizontal="center" vertical="top"/>
    </xf>
    <xf numFmtId="0" fontId="16" fillId="6" borderId="3" xfId="1" applyFont="1" applyFill="1" applyBorder="1" applyAlignment="1">
      <alignment horizontal="center" vertical="top"/>
    </xf>
    <xf numFmtId="0" fontId="16" fillId="6" borderId="21" xfId="1" applyFont="1" applyFill="1" applyBorder="1" applyAlignment="1">
      <alignment horizontal="center" vertical="top"/>
    </xf>
    <xf numFmtId="0" fontId="16" fillId="6" borderId="16" xfId="1" applyFont="1" applyFill="1" applyBorder="1" applyAlignment="1">
      <alignment horizontal="center" vertical="top"/>
    </xf>
    <xf numFmtId="0" fontId="16" fillId="5" borderId="3" xfId="1" applyNumberFormat="1" applyFont="1" applyFill="1" applyBorder="1" applyAlignment="1">
      <alignment horizontal="center" vertical="top"/>
    </xf>
    <xf numFmtId="0" fontId="16" fillId="0" borderId="3" xfId="1" applyNumberFormat="1" applyFont="1" applyFill="1" applyBorder="1" applyAlignment="1">
      <alignment horizontal="center" vertical="top"/>
    </xf>
    <xf numFmtId="0" fontId="16" fillId="6" borderId="3" xfId="1" applyNumberFormat="1" applyFont="1" applyFill="1" applyBorder="1" applyAlignment="1">
      <alignment horizontal="center" vertical="top"/>
    </xf>
    <xf numFmtId="0" fontId="16" fillId="6" borderId="21" xfId="1" applyNumberFormat="1" applyFont="1" applyFill="1" applyBorder="1" applyAlignment="1">
      <alignment horizontal="center" vertical="top"/>
    </xf>
    <xf numFmtId="0" fontId="16" fillId="6" borderId="16" xfId="1" applyNumberFormat="1" applyFont="1" applyFill="1" applyBorder="1" applyAlignment="1">
      <alignment horizontal="center" vertical="top"/>
    </xf>
    <xf numFmtId="0" fontId="4" fillId="21" borderId="1" xfId="0" applyFont="1" applyFill="1" applyBorder="1" applyAlignment="1" applyProtection="1">
      <alignment horizontal="center" vertical="center" wrapText="1"/>
    </xf>
    <xf numFmtId="0" fontId="5" fillId="0" borderId="24" xfId="1" applyNumberFormat="1" applyFont="1" applyFill="1" applyBorder="1" applyAlignment="1">
      <alignment vertical="center"/>
    </xf>
    <xf numFmtId="0" fontId="5" fillId="5" borderId="1" xfId="1" applyNumberFormat="1" applyFont="1" applyFill="1" applyBorder="1" applyAlignment="1">
      <alignment vertical="center"/>
    </xf>
    <xf numFmtId="0" fontId="5" fillId="0" borderId="1" xfId="1" applyNumberFormat="1" applyFont="1" applyFill="1" applyBorder="1" applyAlignment="1">
      <alignment vertical="center"/>
    </xf>
    <xf numFmtId="0" fontId="5" fillId="6" borderId="20" xfId="1" applyNumberFormat="1" applyFont="1" applyFill="1" applyBorder="1" applyAlignment="1">
      <alignment horizontal="center" vertical="center"/>
    </xf>
    <xf numFmtId="0" fontId="5" fillId="0" borderId="5" xfId="1" applyNumberFormat="1" applyFont="1" applyFill="1" applyBorder="1" applyAlignment="1">
      <alignment vertical="center"/>
    </xf>
    <xf numFmtId="0" fontId="5" fillId="6" borderId="18" xfId="1" applyNumberFormat="1" applyFont="1" applyFill="1" applyBorder="1" applyAlignment="1">
      <alignment horizontal="center" vertical="center"/>
    </xf>
    <xf numFmtId="0" fontId="5" fillId="6" borderId="16" xfId="1" applyNumberFormat="1" applyFont="1" applyFill="1" applyBorder="1" applyAlignment="1">
      <alignment horizontal="center" vertical="center"/>
    </xf>
    <xf numFmtId="0" fontId="5" fillId="0" borderId="8" xfId="1" applyNumberFormat="1" applyFont="1" applyFill="1" applyBorder="1" applyAlignment="1">
      <alignment vertical="center"/>
    </xf>
    <xf numFmtId="0" fontId="5" fillId="0" borderId="24" xfId="1" applyNumberFormat="1" applyFont="1" applyFill="1" applyBorder="1" applyAlignment="1">
      <alignment horizontal="center" vertical="center"/>
    </xf>
    <xf numFmtId="0" fontId="4" fillId="6" borderId="1" xfId="1" applyNumberFormat="1" applyFont="1" applyFill="1" applyBorder="1" applyAlignment="1">
      <alignment horizontal="center" vertical="center"/>
    </xf>
    <xf numFmtId="0" fontId="5" fillId="6" borderId="20" xfId="1" applyNumberFormat="1" applyFont="1" applyFill="1" applyBorder="1" applyAlignment="1">
      <alignment vertical="center"/>
    </xf>
    <xf numFmtId="0" fontId="5" fillId="0" borderId="5" xfId="1" applyNumberFormat="1" applyFont="1" applyFill="1" applyBorder="1" applyAlignment="1">
      <alignment horizontal="center" vertical="center"/>
    </xf>
    <xf numFmtId="0" fontId="5" fillId="6" borderId="8" xfId="1" applyNumberFormat="1" applyFont="1" applyFill="1" applyBorder="1" applyAlignment="1">
      <alignment vertical="center"/>
    </xf>
    <xf numFmtId="0" fontId="5" fillId="6" borderId="16" xfId="1" applyNumberFormat="1" applyFont="1" applyFill="1" applyBorder="1" applyAlignment="1">
      <alignment vertical="center"/>
    </xf>
    <xf numFmtId="0" fontId="5" fillId="6" borderId="1" xfId="1" applyNumberFormat="1" applyFont="1" applyFill="1" applyBorder="1" applyAlignment="1">
      <alignment vertical="center"/>
    </xf>
    <xf numFmtId="0" fontId="5" fillId="6" borderId="18" xfId="1" applyNumberFormat="1" applyFont="1" applyFill="1" applyBorder="1" applyAlignment="1">
      <alignment vertical="center"/>
    </xf>
    <xf numFmtId="0" fontId="5" fillId="5" borderId="1" xfId="1" applyNumberFormat="1" applyFont="1" applyFill="1" applyBorder="1" applyAlignment="1">
      <alignment horizontal="center" vertical="center"/>
    </xf>
    <xf numFmtId="0" fontId="5" fillId="0" borderId="8" xfId="1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1" fillId="0" borderId="0" xfId="1" applyFont="1" applyFill="1" applyBorder="1"/>
    <xf numFmtId="0" fontId="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vertical="center"/>
    </xf>
    <xf numFmtId="0" fontId="4" fillId="5" borderId="1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0" fontId="4" fillId="6" borderId="20" xfId="1" applyNumberFormat="1" applyFont="1" applyFill="1" applyBorder="1" applyAlignment="1">
      <alignment horizontal="center" vertical="center"/>
    </xf>
    <xf numFmtId="0" fontId="4" fillId="0" borderId="5" xfId="1" applyNumberFormat="1" applyFont="1" applyBorder="1" applyAlignment="1">
      <alignment horizontal="center" vertical="center"/>
    </xf>
    <xf numFmtId="0" fontId="4" fillId="0" borderId="8" xfId="1" applyNumberFormat="1" applyFont="1" applyFill="1" applyBorder="1" applyAlignment="1">
      <alignment horizontal="center" vertical="center"/>
    </xf>
    <xf numFmtId="0" fontId="4" fillId="6" borderId="16" xfId="1" applyNumberFormat="1" applyFont="1" applyFill="1" applyBorder="1" applyAlignment="1">
      <alignment horizontal="center" vertical="center"/>
    </xf>
    <xf numFmtId="0" fontId="4" fillId="0" borderId="5" xfId="1" applyNumberFormat="1" applyFont="1" applyFill="1" applyBorder="1" applyAlignment="1">
      <alignment horizontal="center" vertical="center"/>
    </xf>
    <xf numFmtId="0" fontId="4" fillId="0" borderId="24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/>
    </xf>
    <xf numFmtId="0" fontId="16" fillId="0" borderId="0" xfId="1" applyFont="1" applyFill="1" applyBorder="1" applyAlignment="1">
      <alignment horizontal="center" vertical="center"/>
    </xf>
    <xf numFmtId="0" fontId="9" fillId="21" borderId="1" xfId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 textRotation="90"/>
    </xf>
    <xf numFmtId="0" fontId="17" fillId="0" borderId="3" xfId="1" applyFont="1" applyBorder="1" applyAlignment="1">
      <alignment horizontal="center" vertical="center" wrapText="1"/>
    </xf>
    <xf numFmtId="0" fontId="5" fillId="10" borderId="0" xfId="1" applyFont="1" applyFill="1" applyBorder="1"/>
    <xf numFmtId="0" fontId="4" fillId="0" borderId="0" xfId="1" applyFont="1" applyFill="1" applyAlignment="1">
      <alignment horizontal="right"/>
    </xf>
    <xf numFmtId="0" fontId="5" fillId="22" borderId="1" xfId="1" applyNumberFormat="1" applyFont="1" applyFill="1" applyBorder="1" applyAlignment="1">
      <alignment horizontal="center" vertical="center"/>
    </xf>
    <xf numFmtId="0" fontId="5" fillId="22" borderId="24" xfId="1" applyNumberFormat="1" applyFont="1" applyFill="1" applyBorder="1" applyAlignment="1">
      <alignment horizontal="center" vertical="center"/>
    </xf>
    <xf numFmtId="0" fontId="5" fillId="22" borderId="20" xfId="1" applyNumberFormat="1" applyFont="1" applyFill="1" applyBorder="1" applyAlignment="1">
      <alignment horizontal="center" vertical="center"/>
    </xf>
    <xf numFmtId="0" fontId="5" fillId="22" borderId="5" xfId="1" applyNumberFormat="1" applyFont="1" applyFill="1" applyBorder="1" applyAlignment="1">
      <alignment horizontal="center" vertical="center"/>
    </xf>
    <xf numFmtId="0" fontId="5" fillId="22" borderId="16" xfId="1" applyNumberFormat="1" applyFont="1" applyFill="1" applyBorder="1" applyAlignment="1">
      <alignment horizontal="center" vertical="center"/>
    </xf>
    <xf numFmtId="0" fontId="5" fillId="22" borderId="8" xfId="1" applyNumberFormat="1" applyFont="1" applyFill="1" applyBorder="1" applyAlignment="1">
      <alignment horizontal="center" vertical="center"/>
    </xf>
    <xf numFmtId="0" fontId="5" fillId="22" borderId="18" xfId="1" applyNumberFormat="1" applyFont="1" applyFill="1" applyBorder="1" applyAlignment="1">
      <alignment horizontal="center" vertical="center"/>
    </xf>
    <xf numFmtId="0" fontId="4" fillId="23" borderId="1" xfId="1" applyFont="1" applyFill="1" applyBorder="1" applyAlignment="1">
      <alignment horizontal="center" vertical="center"/>
    </xf>
    <xf numFmtId="0" fontId="4" fillId="23" borderId="24" xfId="1" applyFont="1" applyFill="1" applyBorder="1" applyAlignment="1">
      <alignment horizontal="center" vertical="center"/>
    </xf>
    <xf numFmtId="0" fontId="4" fillId="23" borderId="20" xfId="1" applyFont="1" applyFill="1" applyBorder="1" applyAlignment="1">
      <alignment horizontal="center" vertical="center"/>
    </xf>
    <xf numFmtId="0" fontId="4" fillId="23" borderId="5" xfId="1" applyFont="1" applyFill="1" applyBorder="1" applyAlignment="1">
      <alignment horizontal="center" vertical="center"/>
    </xf>
    <xf numFmtId="0" fontId="4" fillId="23" borderId="8" xfId="1" applyFont="1" applyFill="1" applyBorder="1" applyAlignment="1">
      <alignment horizontal="center" vertical="center"/>
    </xf>
    <xf numFmtId="0" fontId="4" fillId="23" borderId="16" xfId="1" applyFont="1" applyFill="1" applyBorder="1" applyAlignment="1">
      <alignment horizontal="center" vertical="center"/>
    </xf>
    <xf numFmtId="0" fontId="4" fillId="23" borderId="18" xfId="1" applyFont="1" applyFill="1" applyBorder="1" applyAlignment="1">
      <alignment horizontal="center" vertical="center"/>
    </xf>
    <xf numFmtId="0" fontId="5" fillId="18" borderId="3" xfId="1" applyFont="1" applyFill="1" applyBorder="1" applyAlignment="1">
      <alignment horizontal="center" textRotation="90"/>
    </xf>
    <xf numFmtId="0" fontId="5" fillId="18" borderId="1" xfId="1" applyFont="1" applyFill="1" applyBorder="1" applyAlignment="1">
      <alignment horizontal="center" textRotation="90" wrapText="1"/>
    </xf>
    <xf numFmtId="0" fontId="4" fillId="18" borderId="1" xfId="1" applyFont="1" applyFill="1" applyBorder="1" applyAlignment="1">
      <alignment horizontal="center" wrapText="1"/>
    </xf>
    <xf numFmtId="0" fontId="4" fillId="18" borderId="1" xfId="1" applyNumberFormat="1" applyFont="1" applyFill="1" applyBorder="1" applyAlignment="1">
      <alignment horizontal="center" textRotation="90"/>
    </xf>
    <xf numFmtId="0" fontId="4" fillId="18" borderId="1" xfId="1" applyFont="1" applyFill="1" applyBorder="1" applyAlignment="1">
      <alignment horizontal="center" vertical="center"/>
    </xf>
    <xf numFmtId="0" fontId="4" fillId="24" borderId="1" xfId="1" applyFont="1" applyFill="1" applyBorder="1" applyAlignment="1">
      <alignment horizontal="center" vertical="center"/>
    </xf>
    <xf numFmtId="0" fontId="4" fillId="12" borderId="18" xfId="1" applyFont="1" applyFill="1" applyBorder="1" applyAlignment="1">
      <alignment horizontal="center" vertical="center"/>
    </xf>
    <xf numFmtId="0" fontId="4" fillId="23" borderId="1" xfId="1" applyNumberFormat="1" applyFont="1" applyFill="1" applyBorder="1" applyAlignment="1">
      <alignment horizontal="center" vertical="center"/>
    </xf>
    <xf numFmtId="0" fontId="4" fillId="22" borderId="1" xfId="1" applyNumberFormat="1" applyFont="1" applyFill="1" applyBorder="1" applyAlignment="1">
      <alignment horizontal="center" vertical="center"/>
    </xf>
    <xf numFmtId="0" fontId="4" fillId="22" borderId="1" xfId="1" applyFont="1" applyFill="1" applyBorder="1" applyAlignment="1">
      <alignment horizontal="center" vertical="center"/>
    </xf>
    <xf numFmtId="0" fontId="4" fillId="14" borderId="1" xfId="1" applyFont="1" applyFill="1" applyBorder="1" applyAlignment="1">
      <alignment horizontal="center" vertical="center"/>
    </xf>
    <xf numFmtId="0" fontId="4" fillId="13" borderId="1" xfId="1" applyFont="1" applyFill="1" applyBorder="1" applyAlignment="1">
      <alignment horizontal="center" vertical="center"/>
    </xf>
    <xf numFmtId="0" fontId="5" fillId="22" borderId="1" xfId="1" applyFont="1" applyFill="1" applyBorder="1" applyAlignment="1">
      <alignment horizontal="center" vertical="center"/>
    </xf>
    <xf numFmtId="0" fontId="5" fillId="13" borderId="1" xfId="1" applyFont="1" applyFill="1" applyBorder="1" applyAlignment="1">
      <alignment vertical="center"/>
    </xf>
    <xf numFmtId="0" fontId="4" fillId="13" borderId="1" xfId="1" applyNumberFormat="1" applyFont="1" applyFill="1" applyBorder="1" applyAlignment="1">
      <alignment horizontal="center" vertical="center"/>
    </xf>
    <xf numFmtId="0" fontId="5" fillId="13" borderId="1" xfId="1" applyFont="1" applyFill="1" applyBorder="1" applyAlignment="1">
      <alignment horizontal="center" vertical="center"/>
    </xf>
    <xf numFmtId="0" fontId="5" fillId="13" borderId="24" xfId="1" applyFont="1" applyFill="1" applyBorder="1" applyAlignment="1">
      <alignment vertical="center"/>
    </xf>
    <xf numFmtId="0" fontId="5" fillId="13" borderId="20" xfId="1" applyFont="1" applyFill="1" applyBorder="1" applyAlignment="1">
      <alignment vertical="center"/>
    </xf>
    <xf numFmtId="0" fontId="5" fillId="13" borderId="5" xfId="1" applyFont="1" applyFill="1" applyBorder="1" applyAlignment="1">
      <alignment vertical="center"/>
    </xf>
    <xf numFmtId="0" fontId="5" fillId="13" borderId="16" xfId="1" applyFont="1" applyFill="1" applyBorder="1" applyAlignment="1">
      <alignment vertical="center"/>
    </xf>
    <xf numFmtId="0" fontId="5" fillId="13" borderId="8" xfId="1" applyFont="1" applyFill="1" applyBorder="1" applyAlignment="1">
      <alignment vertical="center"/>
    </xf>
    <xf numFmtId="0" fontId="5" fillId="13" borderId="5" xfId="1" applyFont="1" applyFill="1" applyBorder="1" applyAlignment="1">
      <alignment horizontal="center" vertical="center"/>
    </xf>
    <xf numFmtId="0" fontId="5" fillId="13" borderId="18" xfId="1" applyFont="1" applyFill="1" applyBorder="1" applyAlignment="1">
      <alignment vertical="center"/>
    </xf>
    <xf numFmtId="0" fontId="5" fillId="25" borderId="1" xfId="1" applyFont="1" applyFill="1" applyBorder="1" applyAlignment="1">
      <alignment horizontal="center" vertical="center"/>
    </xf>
    <xf numFmtId="0" fontId="4" fillId="25" borderId="1" xfId="1" applyFont="1" applyFill="1" applyBorder="1" applyAlignment="1">
      <alignment horizontal="center" vertical="center"/>
    </xf>
    <xf numFmtId="0" fontId="5" fillId="25" borderId="1" xfId="1" applyNumberFormat="1" applyFont="1" applyFill="1" applyBorder="1" applyAlignment="1">
      <alignment horizontal="center" vertical="center"/>
    </xf>
    <xf numFmtId="0" fontId="5" fillId="25" borderId="8" xfId="1" applyNumberFormat="1" applyFont="1" applyFill="1" applyBorder="1" applyAlignment="1">
      <alignment horizontal="center" vertical="center"/>
    </xf>
    <xf numFmtId="0" fontId="5" fillId="25" borderId="24" xfId="1" applyNumberFormat="1" applyFont="1" applyFill="1" applyBorder="1" applyAlignment="1">
      <alignment horizontal="center" vertical="center"/>
    </xf>
    <xf numFmtId="0" fontId="5" fillId="25" borderId="20" xfId="1" applyNumberFormat="1" applyFont="1" applyFill="1" applyBorder="1" applyAlignment="1">
      <alignment horizontal="center" vertical="center"/>
    </xf>
    <xf numFmtId="0" fontId="5" fillId="25" borderId="5" xfId="1" applyNumberFormat="1" applyFont="1" applyFill="1" applyBorder="1" applyAlignment="1">
      <alignment horizontal="center" vertical="center"/>
    </xf>
    <xf numFmtId="0" fontId="5" fillId="25" borderId="16" xfId="1" applyNumberFormat="1" applyFont="1" applyFill="1" applyBorder="1" applyAlignment="1">
      <alignment horizontal="center" vertical="center"/>
    </xf>
    <xf numFmtId="0" fontId="5" fillId="25" borderId="18" xfId="1" applyNumberFormat="1" applyFont="1" applyFill="1" applyBorder="1" applyAlignment="1">
      <alignment horizontal="center" vertical="center"/>
    </xf>
    <xf numFmtId="0" fontId="23" fillId="24" borderId="1" xfId="1" applyFont="1" applyFill="1" applyBorder="1" applyAlignment="1">
      <alignment horizontal="center" vertical="center"/>
    </xf>
    <xf numFmtId="0" fontId="5" fillId="24" borderId="1" xfId="1" applyFont="1" applyFill="1" applyBorder="1" applyAlignment="1">
      <alignment vertical="center"/>
    </xf>
    <xf numFmtId="49" fontId="5" fillId="24" borderId="1" xfId="1" applyNumberFormat="1" applyFont="1" applyFill="1" applyBorder="1" applyAlignment="1">
      <alignment horizontal="center" vertical="center"/>
    </xf>
    <xf numFmtId="49" fontId="5" fillId="24" borderId="8" xfId="1" applyNumberFormat="1" applyFont="1" applyFill="1" applyBorder="1" applyAlignment="1">
      <alignment horizontal="center" vertical="center"/>
    </xf>
    <xf numFmtId="0" fontId="5" fillId="24" borderId="1" xfId="1" applyFont="1" applyFill="1" applyBorder="1" applyAlignment="1">
      <alignment horizontal="center" vertical="center"/>
    </xf>
    <xf numFmtId="0" fontId="5" fillId="24" borderId="5" xfId="1" applyFont="1" applyFill="1" applyBorder="1" applyAlignment="1">
      <alignment horizontal="center" vertical="center"/>
    </xf>
    <xf numFmtId="0" fontId="4" fillId="24" borderId="5" xfId="1" applyFont="1" applyFill="1" applyBorder="1" applyAlignment="1">
      <alignment horizontal="left" vertical="center" wrapText="1"/>
    </xf>
    <xf numFmtId="1" fontId="23" fillId="24" borderId="1" xfId="0" applyNumberFormat="1" applyFont="1" applyFill="1" applyBorder="1" applyAlignment="1" applyProtection="1">
      <alignment horizontal="center" vertical="center" wrapText="1"/>
    </xf>
    <xf numFmtId="0" fontId="23" fillId="24" borderId="1" xfId="0" applyFont="1" applyFill="1" applyBorder="1" applyAlignment="1">
      <alignment horizontal="center" vertical="center" wrapText="1"/>
    </xf>
    <xf numFmtId="1" fontId="5" fillId="25" borderId="1" xfId="1" applyNumberFormat="1" applyFont="1" applyFill="1" applyBorder="1" applyAlignment="1">
      <alignment horizontal="center" vertical="center"/>
    </xf>
    <xf numFmtId="0" fontId="5" fillId="24" borderId="1" xfId="1" applyFont="1" applyFill="1" applyBorder="1" applyAlignment="1">
      <alignment horizontal="center" textRotation="90"/>
    </xf>
    <xf numFmtId="0" fontId="5" fillId="24" borderId="3" xfId="1" applyFont="1" applyFill="1" applyBorder="1" applyAlignment="1">
      <alignment horizontal="center" textRotation="90"/>
    </xf>
    <xf numFmtId="0" fontId="5" fillId="24" borderId="12" xfId="1" applyFont="1" applyFill="1" applyBorder="1" applyAlignment="1">
      <alignment horizontal="center" textRotation="90"/>
    </xf>
    <xf numFmtId="0" fontId="4" fillId="24" borderId="3" xfId="1" applyFont="1" applyFill="1" applyBorder="1" applyAlignment="1">
      <alignment horizontal="center"/>
    </xf>
    <xf numFmtId="0" fontId="4" fillId="24" borderId="3" xfId="1" applyNumberFormat="1" applyFont="1" applyFill="1" applyBorder="1" applyAlignment="1">
      <alignment horizontal="center" textRotation="90"/>
    </xf>
    <xf numFmtId="0" fontId="4" fillId="24" borderId="3" xfId="1" applyFont="1" applyFill="1" applyBorder="1" applyAlignment="1">
      <alignment horizontal="center" textRotation="90"/>
    </xf>
    <xf numFmtId="0" fontId="4" fillId="10" borderId="8" xfId="1" applyFont="1" applyFill="1" applyBorder="1" applyAlignment="1">
      <alignment horizontal="center" vertical="center"/>
    </xf>
    <xf numFmtId="0" fontId="4" fillId="14" borderId="5" xfId="1" applyFont="1" applyFill="1" applyBorder="1" applyAlignment="1">
      <alignment horizontal="center" vertical="center"/>
    </xf>
    <xf numFmtId="0" fontId="4" fillId="14" borderId="24" xfId="1" applyFont="1" applyFill="1" applyBorder="1" applyAlignment="1">
      <alignment horizontal="center" vertical="center"/>
    </xf>
    <xf numFmtId="0" fontId="5" fillId="23" borderId="1" xfId="1" applyFont="1" applyFill="1" applyBorder="1" applyAlignment="1">
      <alignment horizontal="center" vertical="center"/>
    </xf>
    <xf numFmtId="0" fontId="4" fillId="5" borderId="8" xfId="1" applyNumberFormat="1" applyFont="1" applyFill="1" applyBorder="1" applyAlignment="1">
      <alignment horizontal="center" vertical="center"/>
    </xf>
    <xf numFmtId="0" fontId="4" fillId="6" borderId="26" xfId="1" applyNumberFormat="1" applyFont="1" applyFill="1" applyBorder="1" applyAlignment="1">
      <alignment horizontal="center" vertical="center"/>
    </xf>
    <xf numFmtId="0" fontId="4" fillId="26" borderId="24" xfId="1" applyFont="1" applyFill="1" applyBorder="1" applyAlignment="1">
      <alignment horizontal="center" vertical="center"/>
    </xf>
    <xf numFmtId="0" fontId="4" fillId="26" borderId="5" xfId="1" applyFont="1" applyFill="1" applyBorder="1" applyAlignment="1">
      <alignment horizontal="center" vertical="center"/>
    </xf>
    <xf numFmtId="0" fontId="5" fillId="26" borderId="8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 applyProtection="1">
      <alignment horizontal="center" vertical="center" wrapText="1"/>
    </xf>
    <xf numFmtId="49" fontId="5" fillId="0" borderId="24" xfId="1" applyNumberFormat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24" fillId="14" borderId="1" xfId="0" applyFont="1" applyFill="1" applyBorder="1" applyAlignment="1">
      <alignment vertical="center" wrapText="1"/>
    </xf>
    <xf numFmtId="0" fontId="25" fillId="0" borderId="1" xfId="1" applyFont="1" applyFill="1" applyBorder="1" applyAlignment="1" applyProtection="1">
      <alignment vertical="center" wrapText="1"/>
    </xf>
    <xf numFmtId="0" fontId="27" fillId="0" borderId="1" xfId="1" applyFont="1" applyFill="1" applyBorder="1" applyAlignment="1">
      <alignment wrapText="1"/>
    </xf>
    <xf numFmtId="0" fontId="26" fillId="0" borderId="1" xfId="1" applyFont="1" applyFill="1" applyBorder="1" applyAlignment="1">
      <alignment vertical="center" wrapText="1"/>
    </xf>
    <xf numFmtId="0" fontId="26" fillId="0" borderId="1" xfId="1" applyFont="1" applyFill="1" applyBorder="1" applyAlignment="1">
      <alignment vertical="center"/>
    </xf>
    <xf numFmtId="0" fontId="26" fillId="0" borderId="1" xfId="1" applyFont="1" applyFill="1" applyBorder="1" applyAlignment="1" applyProtection="1">
      <alignment vertical="center" wrapText="1"/>
    </xf>
    <xf numFmtId="0" fontId="26" fillId="0" borderId="1" xfId="1" applyFont="1" applyFill="1" applyBorder="1" applyAlignment="1" applyProtection="1">
      <alignment horizontal="justify" vertical="center" wrapText="1"/>
    </xf>
    <xf numFmtId="0" fontId="12" fillId="25" borderId="1" xfId="1" applyFont="1" applyFill="1" applyBorder="1" applyAlignment="1" applyProtection="1">
      <alignment vertical="center" wrapText="1"/>
    </xf>
    <xf numFmtId="0" fontId="12" fillId="13" borderId="1" xfId="0" applyFont="1" applyFill="1" applyBorder="1" applyAlignment="1" applyProtection="1">
      <alignment vertical="center" wrapText="1"/>
    </xf>
    <xf numFmtId="0" fontId="12" fillId="13" borderId="1" xfId="0" applyFont="1" applyFill="1" applyBorder="1" applyAlignment="1" applyProtection="1">
      <alignment horizontal="left" vertical="center" wrapText="1"/>
    </xf>
    <xf numFmtId="0" fontId="26" fillId="0" borderId="1" xfId="0" applyFont="1" applyFill="1" applyBorder="1" applyAlignment="1">
      <alignment vertical="center" wrapText="1"/>
    </xf>
    <xf numFmtId="0" fontId="26" fillId="0" borderId="8" xfId="0" applyFont="1" applyFill="1" applyBorder="1" applyAlignment="1" applyProtection="1">
      <alignment horizontal="left" vertical="center" wrapText="1"/>
    </xf>
    <xf numFmtId="0" fontId="12" fillId="13" borderId="1" xfId="0" applyFont="1" applyFill="1" applyBorder="1" applyAlignment="1">
      <alignment vertical="center" wrapText="1"/>
    </xf>
    <xf numFmtId="0" fontId="12" fillId="13" borderId="8" xfId="0" applyFont="1" applyFill="1" applyBorder="1" applyAlignment="1" applyProtection="1">
      <alignment horizontal="left" vertical="center" wrapText="1"/>
    </xf>
    <xf numFmtId="0" fontId="12" fillId="13" borderId="1" xfId="0" applyFont="1" applyFill="1" applyBorder="1" applyAlignment="1" applyProtection="1">
      <alignment vertical="top" wrapText="1"/>
    </xf>
    <xf numFmtId="0" fontId="12" fillId="13" borderId="1" xfId="0" applyFont="1" applyFill="1" applyBorder="1" applyAlignment="1" applyProtection="1">
      <alignment wrapText="1"/>
    </xf>
    <xf numFmtId="0" fontId="26" fillId="0" borderId="1" xfId="0" applyFont="1" applyFill="1" applyBorder="1" applyAlignment="1" applyProtection="1">
      <alignment horizontal="left" vertical="center" wrapText="1"/>
    </xf>
    <xf numFmtId="0" fontId="12" fillId="10" borderId="1" xfId="1" applyFont="1" applyFill="1" applyBorder="1" applyAlignment="1" applyProtection="1">
      <alignment vertical="center" wrapText="1"/>
    </xf>
    <xf numFmtId="0" fontId="12" fillId="7" borderId="1" xfId="1" applyFont="1" applyFill="1" applyBorder="1" applyAlignment="1" applyProtection="1">
      <alignment vertical="center" wrapText="1"/>
    </xf>
    <xf numFmtId="0" fontId="12" fillId="7" borderId="1" xfId="1" applyFont="1" applyFill="1" applyBorder="1" applyAlignment="1">
      <alignment vertical="center" wrapText="1"/>
    </xf>
    <xf numFmtId="0" fontId="12" fillId="25" borderId="1" xfId="1" applyFont="1" applyFill="1" applyBorder="1" applyAlignment="1">
      <alignment vertical="center" wrapText="1"/>
    </xf>
    <xf numFmtId="0" fontId="12" fillId="25" borderId="1" xfId="1" applyFont="1" applyFill="1" applyBorder="1" applyAlignment="1" applyProtection="1">
      <alignment horizontal="justify" vertical="center" wrapText="1"/>
    </xf>
    <xf numFmtId="0" fontId="12" fillId="22" borderId="1" xfId="1" applyFont="1" applyFill="1" applyBorder="1" applyAlignment="1">
      <alignment vertical="center"/>
    </xf>
    <xf numFmtId="0" fontId="26" fillId="23" borderId="1" xfId="1" applyFont="1" applyFill="1" applyBorder="1"/>
    <xf numFmtId="0" fontId="26" fillId="23" borderId="1" xfId="1" applyFont="1" applyFill="1" applyBorder="1" applyAlignment="1">
      <alignment wrapText="1"/>
    </xf>
    <xf numFmtId="0" fontId="28" fillId="22" borderId="1" xfId="0" applyFont="1" applyFill="1" applyBorder="1" applyAlignment="1">
      <alignment vertical="center" wrapText="1"/>
    </xf>
    <xf numFmtId="0" fontId="27" fillId="0" borderId="1" xfId="1" applyFont="1" applyFill="1" applyBorder="1" applyAlignment="1" applyProtection="1">
      <alignment vertical="center" wrapText="1"/>
    </xf>
    <xf numFmtId="0" fontId="29" fillId="22" borderId="1" xfId="0" applyFont="1" applyFill="1" applyBorder="1" applyAlignment="1">
      <alignment vertical="center" wrapText="1"/>
    </xf>
    <xf numFmtId="0" fontId="30" fillId="14" borderId="1" xfId="0" applyFont="1" applyFill="1" applyBorder="1" applyAlignment="1">
      <alignment vertical="center" wrapText="1"/>
    </xf>
    <xf numFmtId="0" fontId="26" fillId="14" borderId="1" xfId="1" applyFont="1" applyFill="1" applyBorder="1" applyAlignment="1">
      <alignment vertical="center"/>
    </xf>
    <xf numFmtId="0" fontId="27" fillId="14" borderId="1" xfId="1" applyFont="1" applyFill="1" applyBorder="1" applyAlignment="1">
      <alignment wrapText="1"/>
    </xf>
    <xf numFmtId="0" fontId="27" fillId="14" borderId="1" xfId="1" applyFont="1" applyFill="1" applyBorder="1" applyAlignment="1" applyProtection="1">
      <alignment vertical="center" wrapText="1"/>
    </xf>
    <xf numFmtId="0" fontId="26" fillId="14" borderId="1" xfId="1" applyFont="1" applyFill="1" applyBorder="1" applyAlignment="1" applyProtection="1">
      <alignment horizontal="justify" vertical="center" wrapText="1"/>
    </xf>
    <xf numFmtId="0" fontId="26" fillId="14" borderId="1" xfId="1" applyFont="1" applyFill="1" applyBorder="1" applyAlignment="1" applyProtection="1">
      <alignment vertical="center" wrapText="1"/>
    </xf>
    <xf numFmtId="0" fontId="31" fillId="22" borderId="1" xfId="0" applyFont="1" applyFill="1" applyBorder="1" applyAlignment="1">
      <alignment vertical="center"/>
    </xf>
    <xf numFmtId="0" fontId="32" fillId="14" borderId="1" xfId="0" applyFont="1" applyFill="1" applyBorder="1" applyAlignment="1">
      <alignment vertical="center"/>
    </xf>
    <xf numFmtId="0" fontId="12" fillId="13" borderId="1" xfId="1" applyFont="1" applyFill="1" applyBorder="1" applyAlignment="1">
      <alignment vertical="center"/>
    </xf>
    <xf numFmtId="0" fontId="12" fillId="0" borderId="1" xfId="1" applyFont="1" applyFill="1" applyBorder="1" applyAlignment="1">
      <alignment vertical="center" wrapText="1"/>
    </xf>
    <xf numFmtId="0" fontId="12" fillId="0" borderId="1" xfId="1" applyFont="1" applyBorder="1" applyAlignment="1">
      <alignment vertical="center"/>
    </xf>
    <xf numFmtId="0" fontId="12" fillId="0" borderId="1" xfId="1" applyFont="1" applyBorder="1" applyAlignment="1">
      <alignment vertical="center" wrapText="1"/>
    </xf>
    <xf numFmtId="0" fontId="27" fillId="0" borderId="1" xfId="1" applyFont="1" applyBorder="1" applyAlignment="1">
      <alignment vertical="center" wrapText="1"/>
    </xf>
    <xf numFmtId="0" fontId="4" fillId="0" borderId="1" xfId="1" applyFont="1" applyFill="1" applyBorder="1" applyAlignment="1">
      <alignment vertical="center" wrapText="1"/>
    </xf>
    <xf numFmtId="49" fontId="4" fillId="6" borderId="16" xfId="1" applyNumberFormat="1" applyFont="1" applyFill="1" applyBorder="1" applyAlignment="1">
      <alignment horizontal="center" vertical="top"/>
    </xf>
    <xf numFmtId="49" fontId="5" fillId="6" borderId="1" xfId="1" applyNumberFormat="1" applyFont="1" applyFill="1" applyBorder="1" applyAlignment="1">
      <alignment horizontal="center" vertical="center"/>
    </xf>
    <xf numFmtId="49" fontId="4" fillId="7" borderId="6" xfId="1" applyNumberFormat="1" applyFont="1" applyFill="1" applyBorder="1" applyAlignment="1">
      <alignment horizontal="center" vertical="top"/>
    </xf>
    <xf numFmtId="49" fontId="4" fillId="6" borderId="21" xfId="1" applyNumberFormat="1" applyFont="1" applyFill="1" applyBorder="1" applyAlignment="1">
      <alignment horizontal="center" vertical="top"/>
    </xf>
    <xf numFmtId="0" fontId="5" fillId="25" borderId="1" xfId="1" applyFont="1" applyFill="1" applyBorder="1" applyAlignment="1" applyProtection="1">
      <alignment horizontal="center" vertical="center" wrapText="1"/>
    </xf>
    <xf numFmtId="49" fontId="5" fillId="13" borderId="3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14" borderId="1" xfId="0" applyNumberFormat="1" applyFont="1" applyFill="1" applyBorder="1" applyAlignment="1" applyProtection="1">
      <alignment horizontal="center" vertical="center" wrapText="1"/>
    </xf>
    <xf numFmtId="49" fontId="5" fillId="13" borderId="1" xfId="0" applyNumberFormat="1" applyFont="1" applyFill="1" applyBorder="1" applyAlignment="1" applyProtection="1">
      <alignment horizontal="center" wrapText="1"/>
    </xf>
    <xf numFmtId="0" fontId="5" fillId="10" borderId="1" xfId="1" applyFont="1" applyFill="1" applyBorder="1" applyAlignment="1" applyProtection="1">
      <alignment vertical="center" wrapText="1"/>
    </xf>
    <xf numFmtId="0" fontId="5" fillId="0" borderId="1" xfId="1" applyFont="1" applyFill="1" applyBorder="1" applyAlignment="1" applyProtection="1">
      <alignment vertical="center" wrapText="1"/>
    </xf>
    <xf numFmtId="0" fontId="5" fillId="7" borderId="1" xfId="1" applyFont="1" applyFill="1" applyBorder="1" applyAlignment="1">
      <alignment vertical="center" wrapText="1"/>
    </xf>
    <xf numFmtId="0" fontId="5" fillId="25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22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49" fontId="4" fillId="0" borderId="1" xfId="1" applyNumberFormat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vertical="center" wrapText="1"/>
    </xf>
    <xf numFmtId="49" fontId="4" fillId="0" borderId="3" xfId="1" applyNumberFormat="1" applyFont="1" applyFill="1" applyBorder="1" applyAlignment="1">
      <alignment horizontal="center" vertical="top"/>
    </xf>
    <xf numFmtId="0" fontId="5" fillId="14" borderId="8" xfId="1" applyFont="1" applyFill="1" applyBorder="1" applyAlignment="1">
      <alignment horizontal="center" vertical="center"/>
    </xf>
    <xf numFmtId="0" fontId="4" fillId="14" borderId="1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 applyProtection="1">
      <alignment horizontal="center" vertical="center" wrapText="1"/>
    </xf>
    <xf numFmtId="0" fontId="5" fillId="14" borderId="1" xfId="1" applyNumberFormat="1" applyFont="1" applyFill="1" applyBorder="1" applyAlignment="1">
      <alignment horizontal="center" vertical="center"/>
    </xf>
    <xf numFmtId="0" fontId="4" fillId="24" borderId="1" xfId="1" applyNumberFormat="1" applyFont="1" applyFill="1" applyBorder="1" applyAlignment="1">
      <alignment horizontal="center" vertical="center"/>
    </xf>
    <xf numFmtId="0" fontId="5" fillId="24" borderId="1" xfId="1" applyNumberFormat="1" applyFont="1" applyFill="1" applyBorder="1" applyAlignment="1">
      <alignment horizontal="center" vertical="center"/>
    </xf>
    <xf numFmtId="1" fontId="5" fillId="24" borderId="1" xfId="1" applyNumberFormat="1" applyFont="1" applyFill="1" applyBorder="1" applyAlignment="1">
      <alignment horizontal="center" vertical="center"/>
    </xf>
    <xf numFmtId="0" fontId="5" fillId="24" borderId="1" xfId="1" applyNumberFormat="1" applyFont="1" applyFill="1" applyBorder="1" applyAlignment="1">
      <alignment vertical="center"/>
    </xf>
    <xf numFmtId="0" fontId="5" fillId="13" borderId="1" xfId="1" applyNumberFormat="1" applyFont="1" applyFill="1" applyBorder="1" applyAlignment="1">
      <alignment horizontal="center" vertical="center"/>
    </xf>
    <xf numFmtId="0" fontId="5" fillId="21" borderId="1" xfId="1" applyFont="1" applyFill="1" applyBorder="1" applyAlignment="1">
      <alignment horizontal="center" vertical="center"/>
    </xf>
    <xf numFmtId="49" fontId="4" fillId="0" borderId="23" xfId="1" applyNumberFormat="1" applyFont="1" applyBorder="1" applyAlignment="1">
      <alignment horizontal="center" vertical="top"/>
    </xf>
    <xf numFmtId="49" fontId="4" fillId="7" borderId="23" xfId="1" applyNumberFormat="1" applyFont="1" applyFill="1" applyBorder="1" applyAlignment="1">
      <alignment horizontal="center" vertical="top"/>
    </xf>
    <xf numFmtId="0" fontId="4" fillId="26" borderId="1" xfId="1" applyFont="1" applyFill="1" applyBorder="1" applyAlignment="1">
      <alignment horizontal="center" vertical="center"/>
    </xf>
    <xf numFmtId="49" fontId="5" fillId="14" borderId="1" xfId="1" applyNumberFormat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center"/>
    </xf>
    <xf numFmtId="0" fontId="5" fillId="7" borderId="1" xfId="1" applyNumberFormat="1" applyFont="1" applyFill="1" applyBorder="1" applyAlignment="1">
      <alignment horizontal="center" vertical="center"/>
    </xf>
    <xf numFmtId="0" fontId="5" fillId="27" borderId="0" xfId="1" applyFont="1" applyFill="1"/>
    <xf numFmtId="0" fontId="4" fillId="22" borderId="5" xfId="1" applyFont="1" applyFill="1" applyBorder="1" applyAlignment="1">
      <alignment horizontal="center" vertical="center"/>
    </xf>
    <xf numFmtId="0" fontId="4" fillId="20" borderId="16" xfId="1" applyFont="1" applyFill="1" applyBorder="1" applyAlignment="1">
      <alignment horizontal="center" vertical="center"/>
    </xf>
    <xf numFmtId="49" fontId="4" fillId="0" borderId="24" xfId="1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5" fillId="25" borderId="5" xfId="1" applyFont="1" applyFill="1" applyBorder="1" applyAlignment="1">
      <alignment horizontal="center" vertical="center"/>
    </xf>
    <xf numFmtId="0" fontId="5" fillId="25" borderId="16" xfId="1" applyFont="1" applyFill="1" applyBorder="1" applyAlignment="1">
      <alignment horizontal="center" vertical="center"/>
    </xf>
    <xf numFmtId="0" fontId="5" fillId="25" borderId="20" xfId="1" applyFont="1" applyFill="1" applyBorder="1" applyAlignment="1">
      <alignment horizontal="center" vertical="center"/>
    </xf>
    <xf numFmtId="0" fontId="4" fillId="22" borderId="20" xfId="1" applyFont="1" applyFill="1" applyBorder="1" applyAlignment="1">
      <alignment horizontal="center" vertical="center"/>
    </xf>
    <xf numFmtId="0" fontId="4" fillId="22" borderId="16" xfId="1" applyFont="1" applyFill="1" applyBorder="1" applyAlignment="1">
      <alignment horizontal="center" vertical="center"/>
    </xf>
    <xf numFmtId="0" fontId="4" fillId="13" borderId="5" xfId="1" applyNumberFormat="1" applyFont="1" applyFill="1" applyBorder="1" applyAlignment="1">
      <alignment horizontal="center" vertical="center"/>
    </xf>
    <xf numFmtId="0" fontId="4" fillId="13" borderId="20" xfId="1" applyNumberFormat="1" applyFont="1" applyFill="1" applyBorder="1" applyAlignment="1">
      <alignment horizontal="center" vertical="center"/>
    </xf>
    <xf numFmtId="0" fontId="4" fillId="13" borderId="16" xfId="1" applyNumberFormat="1" applyFont="1" applyFill="1" applyBorder="1" applyAlignment="1">
      <alignment horizontal="center" vertical="center"/>
    </xf>
    <xf numFmtId="0" fontId="5" fillId="20" borderId="8" xfId="1" applyFont="1" applyFill="1" applyBorder="1" applyAlignment="1">
      <alignment horizontal="center" textRotation="90"/>
    </xf>
    <xf numFmtId="0" fontId="5" fillId="0" borderId="2" xfId="1" applyFont="1" applyFill="1" applyBorder="1" applyAlignment="1">
      <alignment horizontal="center" textRotation="90" wrapText="1"/>
    </xf>
    <xf numFmtId="0" fontId="5" fillId="0" borderId="4" xfId="1" applyFont="1" applyFill="1" applyBorder="1" applyAlignment="1">
      <alignment horizontal="center" textRotation="90" wrapText="1"/>
    </xf>
    <xf numFmtId="0" fontId="5" fillId="0" borderId="3" xfId="1" applyFont="1" applyFill="1" applyBorder="1" applyAlignment="1">
      <alignment horizontal="center" textRotation="90" wrapText="1"/>
    </xf>
    <xf numFmtId="0" fontId="5" fillId="0" borderId="5" xfId="1" applyFont="1" applyFill="1" applyBorder="1" applyAlignment="1">
      <alignment horizontal="center" vertical="center" wrapText="1"/>
    </xf>
    <xf numFmtId="0" fontId="5" fillId="14" borderId="5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 textRotation="90"/>
    </xf>
    <xf numFmtId="0" fontId="5" fillId="0" borderId="8" xfId="1" applyFont="1" applyFill="1" applyBorder="1" applyAlignment="1">
      <alignment horizontal="center" vertical="center"/>
    </xf>
    <xf numFmtId="0" fontId="4" fillId="6" borderId="15" xfId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/>
    </xf>
    <xf numFmtId="0" fontId="5" fillId="13" borderId="1" xfId="1" applyNumberFormat="1" applyFont="1" applyFill="1" applyBorder="1"/>
    <xf numFmtId="0" fontId="5" fillId="27" borderId="1" xfId="1" applyFont="1" applyFill="1" applyBorder="1"/>
    <xf numFmtId="0" fontId="5" fillId="0" borderId="5" xfId="1" applyFont="1" applyBorder="1" applyAlignment="1">
      <alignment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14" borderId="5" xfId="1" applyFont="1" applyFill="1" applyBorder="1" applyAlignment="1">
      <alignment horizontal="center" vertical="center"/>
    </xf>
    <xf numFmtId="0" fontId="4" fillId="25" borderId="1" xfId="1" applyNumberFormat="1" applyFont="1" applyFill="1" applyBorder="1" applyAlignment="1">
      <alignment horizontal="center" vertical="center"/>
    </xf>
    <xf numFmtId="0" fontId="34" fillId="22" borderId="1" xfId="0" applyFont="1" applyFill="1" applyBorder="1" applyAlignment="1">
      <alignment vertical="center" wrapText="1"/>
    </xf>
    <xf numFmtId="0" fontId="35" fillId="22" borderId="1" xfId="0" applyFont="1" applyFill="1" applyBorder="1" applyAlignment="1">
      <alignment vertical="center" wrapText="1"/>
    </xf>
    <xf numFmtId="0" fontId="5" fillId="22" borderId="1" xfId="1" applyFont="1" applyFill="1" applyBorder="1" applyAlignment="1" applyProtection="1">
      <alignment horizontal="center" vertical="center" wrapText="1"/>
    </xf>
    <xf numFmtId="0" fontId="12" fillId="22" borderId="1" xfId="1" applyFont="1" applyFill="1" applyBorder="1" applyAlignment="1" applyProtection="1">
      <alignment horizontal="justify" vertical="center" wrapText="1"/>
    </xf>
    <xf numFmtId="0" fontId="12" fillId="22" borderId="1" xfId="1" applyFont="1" applyFill="1" applyBorder="1" applyAlignment="1" applyProtection="1">
      <alignment vertical="center" wrapText="1"/>
    </xf>
    <xf numFmtId="0" fontId="26" fillId="12" borderId="1" xfId="1" applyFont="1" applyFill="1" applyBorder="1" applyAlignment="1" applyProtection="1">
      <alignment horizontal="justify" vertical="center" wrapText="1"/>
    </xf>
    <xf numFmtId="0" fontId="4" fillId="12" borderId="1" xfId="1" applyNumberFormat="1" applyFont="1" applyFill="1" applyBorder="1" applyAlignment="1">
      <alignment horizontal="center" vertical="center"/>
    </xf>
    <xf numFmtId="0" fontId="23" fillId="12" borderId="1" xfId="1" applyFont="1" applyFill="1" applyBorder="1" applyAlignment="1">
      <alignment horizontal="center" vertical="center"/>
    </xf>
    <xf numFmtId="0" fontId="4" fillId="12" borderId="8" xfId="1" applyFont="1" applyFill="1" applyBorder="1" applyAlignment="1">
      <alignment horizontal="center" vertical="center"/>
    </xf>
    <xf numFmtId="0" fontId="4" fillId="12" borderId="24" xfId="1" applyFont="1" applyFill="1" applyBorder="1" applyAlignment="1">
      <alignment horizontal="center" vertical="center"/>
    </xf>
    <xf numFmtId="0" fontId="4" fillId="12" borderId="20" xfId="1" applyFont="1" applyFill="1" applyBorder="1" applyAlignment="1">
      <alignment horizontal="center" vertical="center"/>
    </xf>
    <xf numFmtId="0" fontId="4" fillId="12" borderId="5" xfId="1" applyFont="1" applyFill="1" applyBorder="1" applyAlignment="1">
      <alignment horizontal="center" vertical="center"/>
    </xf>
    <xf numFmtId="0" fontId="4" fillId="12" borderId="16" xfId="1" applyFont="1" applyFill="1" applyBorder="1" applyAlignment="1">
      <alignment horizontal="center" vertical="center"/>
    </xf>
    <xf numFmtId="0" fontId="5" fillId="12" borderId="8" xfId="1" applyFont="1" applyFill="1" applyBorder="1" applyAlignment="1">
      <alignment horizontal="center" vertical="center"/>
    </xf>
    <xf numFmtId="0" fontId="5" fillId="12" borderId="16" xfId="1" applyFont="1" applyFill="1" applyBorder="1" applyAlignment="1">
      <alignment horizontal="center" vertical="center"/>
    </xf>
    <xf numFmtId="0" fontId="5" fillId="23" borderId="8" xfId="1" applyFont="1" applyFill="1" applyBorder="1" applyAlignment="1">
      <alignment horizontal="center" vertical="center"/>
    </xf>
    <xf numFmtId="0" fontId="23" fillId="13" borderId="1" xfId="1" applyFont="1" applyFill="1" applyBorder="1" applyAlignment="1">
      <alignment horizontal="center" vertical="center"/>
    </xf>
    <xf numFmtId="1" fontId="5" fillId="14" borderId="1" xfId="1" applyNumberFormat="1" applyFont="1" applyFill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5" borderId="2" xfId="1" applyFont="1" applyFill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5" borderId="3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5" fillId="25" borderId="13" xfId="1" applyNumberFormat="1" applyFont="1" applyFill="1" applyBorder="1" applyAlignment="1">
      <alignment horizontal="center" vertical="center"/>
    </xf>
    <xf numFmtId="49" fontId="4" fillId="0" borderId="28" xfId="1" applyNumberFormat="1" applyFont="1" applyFill="1" applyBorder="1" applyAlignment="1">
      <alignment horizontal="center"/>
    </xf>
    <xf numFmtId="0" fontId="4" fillId="0" borderId="28" xfId="1" applyFont="1" applyFill="1" applyBorder="1" applyAlignment="1">
      <alignment horizontal="center"/>
    </xf>
    <xf numFmtId="0" fontId="4" fillId="25" borderId="8" xfId="1" applyNumberFormat="1" applyFont="1" applyFill="1" applyBorder="1" applyAlignment="1">
      <alignment horizontal="center" vertical="center"/>
    </xf>
    <xf numFmtId="0" fontId="4" fillId="25" borderId="24" xfId="1" applyNumberFormat="1" applyFont="1" applyFill="1" applyBorder="1" applyAlignment="1">
      <alignment horizontal="center" vertical="center"/>
    </xf>
    <xf numFmtId="0" fontId="4" fillId="25" borderId="5" xfId="1" applyNumberFormat="1" applyFont="1" applyFill="1" applyBorder="1" applyAlignment="1">
      <alignment horizontal="center" vertical="center"/>
    </xf>
    <xf numFmtId="0" fontId="4" fillId="25" borderId="16" xfId="1" applyNumberFormat="1" applyFont="1" applyFill="1" applyBorder="1" applyAlignment="1">
      <alignment horizontal="center" vertical="center"/>
    </xf>
    <xf numFmtId="0" fontId="5" fillId="14" borderId="1" xfId="1" applyFont="1" applyFill="1" applyBorder="1" applyAlignment="1">
      <alignment horizontal="center" vertical="center"/>
    </xf>
    <xf numFmtId="0" fontId="5" fillId="14" borderId="5" xfId="1" applyFont="1" applyFill="1" applyBorder="1" applyAlignment="1">
      <alignment horizontal="center" vertical="center"/>
    </xf>
    <xf numFmtId="0" fontId="5" fillId="14" borderId="5" xfId="1" applyFont="1" applyFill="1" applyBorder="1" applyAlignment="1">
      <alignment horizontal="center" vertical="center"/>
    </xf>
    <xf numFmtId="0" fontId="5" fillId="14" borderId="1" xfId="1" applyFont="1" applyFill="1" applyBorder="1" applyAlignment="1">
      <alignment horizontal="center" vertical="center"/>
    </xf>
    <xf numFmtId="0" fontId="5" fillId="14" borderId="24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36" fillId="14" borderId="1" xfId="0" applyFont="1" applyFill="1" applyBorder="1" applyAlignment="1">
      <alignment vertical="center" wrapText="1"/>
    </xf>
    <xf numFmtId="0" fontId="5" fillId="3" borderId="8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17" borderId="5" xfId="1" applyFont="1" applyFill="1" applyBorder="1" applyAlignment="1">
      <alignment horizontal="center" vertical="center"/>
    </xf>
    <xf numFmtId="0" fontId="37" fillId="14" borderId="1" xfId="0" applyFont="1" applyFill="1" applyBorder="1" applyAlignment="1">
      <alignment vertical="center" wrapText="1"/>
    </xf>
    <xf numFmtId="0" fontId="5" fillId="26" borderId="5" xfId="1" applyFont="1" applyFill="1" applyBorder="1" applyAlignment="1">
      <alignment horizontal="center" vertical="center"/>
    </xf>
    <xf numFmtId="0" fontId="5" fillId="7" borderId="5" xfId="1" applyNumberFormat="1" applyFont="1" applyFill="1" applyBorder="1" applyAlignment="1">
      <alignment horizontal="center" vertical="center"/>
    </xf>
    <xf numFmtId="0" fontId="5" fillId="28" borderId="8" xfId="1" applyFont="1" applyFill="1" applyBorder="1" applyAlignment="1">
      <alignment horizontal="center" vertical="center"/>
    </xf>
    <xf numFmtId="0" fontId="5" fillId="28" borderId="16" xfId="1" applyFont="1" applyFill="1" applyBorder="1" applyAlignment="1">
      <alignment horizontal="center" vertical="center"/>
    </xf>
    <xf numFmtId="0" fontId="4" fillId="17" borderId="5" xfId="1" applyFont="1" applyFill="1" applyBorder="1" applyAlignment="1">
      <alignment horizontal="center" vertical="center"/>
    </xf>
    <xf numFmtId="0" fontId="5" fillId="28" borderId="1" xfId="1" applyFont="1" applyFill="1" applyBorder="1" applyAlignment="1">
      <alignment horizontal="center" vertical="center"/>
    </xf>
    <xf numFmtId="0" fontId="5" fillId="28" borderId="18" xfId="1" applyFont="1" applyFill="1" applyBorder="1" applyAlignment="1">
      <alignment horizontal="center" vertical="center"/>
    </xf>
    <xf numFmtId="0" fontId="4" fillId="0" borderId="24" xfId="1" applyNumberFormat="1" applyFont="1" applyBorder="1" applyAlignment="1">
      <alignment horizontal="center" vertical="center"/>
    </xf>
    <xf numFmtId="0" fontId="5" fillId="14" borderId="5" xfId="1" applyNumberFormat="1" applyFont="1" applyFill="1" applyBorder="1" applyAlignment="1">
      <alignment horizontal="center" vertical="center"/>
    </xf>
    <xf numFmtId="0" fontId="5" fillId="26" borderId="5" xfId="1" applyNumberFormat="1" applyFont="1" applyFill="1" applyBorder="1" applyAlignment="1">
      <alignment horizontal="center" vertical="center"/>
    </xf>
    <xf numFmtId="0" fontId="5" fillId="3" borderId="5" xfId="1" applyNumberFormat="1" applyFont="1" applyFill="1" applyBorder="1" applyAlignment="1">
      <alignment horizontal="center" vertical="center"/>
    </xf>
    <xf numFmtId="0" fontId="5" fillId="14" borderId="24" xfId="1" applyNumberFormat="1" applyFont="1" applyFill="1" applyBorder="1" applyAlignment="1">
      <alignment horizontal="center" vertical="center"/>
    </xf>
    <xf numFmtId="0" fontId="5" fillId="7" borderId="8" xfId="1" applyNumberFormat="1" applyFont="1" applyFill="1" applyBorder="1" applyAlignment="1">
      <alignment horizontal="center" vertical="center"/>
    </xf>
    <xf numFmtId="0" fontId="5" fillId="14" borderId="8" xfId="1" applyNumberFormat="1" applyFont="1" applyFill="1" applyBorder="1" applyAlignment="1">
      <alignment horizontal="center" vertical="center"/>
    </xf>
    <xf numFmtId="0" fontId="5" fillId="3" borderId="8" xfId="1" applyNumberFormat="1" applyFont="1" applyFill="1" applyBorder="1" applyAlignment="1">
      <alignment horizontal="center" vertical="center"/>
    </xf>
    <xf numFmtId="0" fontId="4" fillId="14" borderId="8" xfId="1" applyNumberFormat="1" applyFont="1" applyFill="1" applyBorder="1" applyAlignment="1">
      <alignment horizontal="center" vertical="center"/>
    </xf>
    <xf numFmtId="0" fontId="5" fillId="26" borderId="24" xfId="1" applyNumberFormat="1" applyFont="1" applyFill="1" applyBorder="1" applyAlignment="1">
      <alignment horizontal="center" vertical="center"/>
    </xf>
    <xf numFmtId="0" fontId="4" fillId="14" borderId="24" xfId="1" applyNumberFormat="1" applyFont="1" applyFill="1" applyBorder="1" applyAlignment="1">
      <alignment horizontal="center" vertical="center"/>
    </xf>
    <xf numFmtId="0" fontId="5" fillId="19" borderId="5" xfId="1" applyFont="1" applyFill="1" applyBorder="1" applyAlignment="1">
      <alignment horizontal="center" vertical="center"/>
    </xf>
    <xf numFmtId="0" fontId="5" fillId="19" borderId="24" xfId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/>
    </xf>
    <xf numFmtId="0" fontId="5" fillId="17" borderId="8" xfId="1" applyNumberFormat="1" applyFont="1" applyFill="1" applyBorder="1" applyAlignment="1">
      <alignment horizontal="center" vertical="center"/>
    </xf>
    <xf numFmtId="0" fontId="5" fillId="14" borderId="29" xfId="1" applyFont="1" applyFill="1" applyBorder="1" applyAlignment="1">
      <alignment horizontal="center" vertical="center"/>
    </xf>
    <xf numFmtId="0" fontId="5" fillId="7" borderId="20" xfId="1" applyNumberFormat="1" applyFont="1" applyFill="1" applyBorder="1" applyAlignment="1">
      <alignment horizontal="center" vertical="center"/>
    </xf>
    <xf numFmtId="0" fontId="5" fillId="7" borderId="29" xfId="1" applyNumberFormat="1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5" fillId="18" borderId="1" xfId="1" applyFont="1" applyFill="1" applyBorder="1" applyAlignment="1">
      <alignment horizontal="center" vertical="center"/>
    </xf>
    <xf numFmtId="0" fontId="5" fillId="29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19" borderId="1" xfId="1" applyFont="1" applyFill="1" applyBorder="1" applyAlignment="1">
      <alignment horizontal="center" vertical="center"/>
    </xf>
    <xf numFmtId="0" fontId="4" fillId="19" borderId="1" xfId="0" applyFont="1" applyFill="1" applyBorder="1" applyAlignment="1" applyProtection="1">
      <alignment horizontal="center" vertical="center" wrapText="1"/>
    </xf>
    <xf numFmtId="49" fontId="5" fillId="25" borderId="1" xfId="0" applyNumberFormat="1" applyFont="1" applyFill="1" applyBorder="1" applyAlignment="1" applyProtection="1">
      <alignment horizontal="center" vertical="center" wrapText="1"/>
    </xf>
    <xf numFmtId="49" fontId="5" fillId="0" borderId="1" xfId="1" applyNumberFormat="1" applyFont="1" applyFill="1" applyBorder="1" applyAlignment="1" applyProtection="1">
      <alignment horizontal="center" vertical="center" wrapText="1"/>
    </xf>
    <xf numFmtId="49" fontId="5" fillId="12" borderId="1" xfId="1" applyNumberFormat="1" applyFont="1" applyFill="1" applyBorder="1" applyAlignment="1" applyProtection="1">
      <alignment horizontal="center" vertical="center" wrapText="1"/>
    </xf>
    <xf numFmtId="49" fontId="5" fillId="23" borderId="1" xfId="1" applyNumberFormat="1" applyFont="1" applyFill="1" applyBorder="1" applyAlignment="1" applyProtection="1">
      <alignment horizontal="center" vertical="center" wrapText="1"/>
    </xf>
    <xf numFmtId="0" fontId="5" fillId="23" borderId="1" xfId="1" applyFont="1" applyFill="1" applyBorder="1" applyAlignment="1" applyProtection="1">
      <alignment horizontal="center" vertical="center" wrapText="1"/>
    </xf>
    <xf numFmtId="0" fontId="5" fillId="3" borderId="24" xfId="1" applyNumberFormat="1" applyFont="1" applyFill="1" applyBorder="1" applyAlignment="1">
      <alignment horizontal="center" vertical="center"/>
    </xf>
    <xf numFmtId="0" fontId="5" fillId="17" borderId="24" xfId="1" applyFont="1" applyFill="1" applyBorder="1" applyAlignment="1">
      <alignment horizontal="center" vertical="center"/>
    </xf>
    <xf numFmtId="0" fontId="5" fillId="14" borderId="1" xfId="1" applyFont="1" applyFill="1" applyBorder="1" applyAlignment="1">
      <alignment horizontal="center" vertical="center"/>
    </xf>
    <xf numFmtId="0" fontId="5" fillId="14" borderId="24" xfId="1" applyFont="1" applyFill="1" applyBorder="1" applyAlignment="1">
      <alignment horizontal="center" vertical="center"/>
    </xf>
    <xf numFmtId="0" fontId="5" fillId="13" borderId="5" xfId="1" applyNumberFormat="1" applyFont="1" applyFill="1" applyBorder="1" applyAlignment="1">
      <alignment horizontal="center" vertical="center"/>
    </xf>
    <xf numFmtId="0" fontId="5" fillId="3" borderId="24" xfId="1" applyFont="1" applyFill="1" applyBorder="1" applyAlignment="1">
      <alignment horizontal="center" vertical="center"/>
    </xf>
    <xf numFmtId="0" fontId="1" fillId="30" borderId="0" xfId="1" applyFont="1" applyFill="1"/>
    <xf numFmtId="0" fontId="5" fillId="30" borderId="0" xfId="1" applyFont="1" applyFill="1"/>
    <xf numFmtId="0" fontId="22" fillId="30" borderId="0" xfId="1" applyNumberFormat="1" applyFont="1" applyFill="1"/>
    <xf numFmtId="0" fontId="7" fillId="30" borderId="0" xfId="1" applyFont="1" applyFill="1" applyAlignment="1">
      <alignment vertical="center"/>
    </xf>
    <xf numFmtId="0" fontId="5" fillId="30" borderId="0" xfId="1" applyFont="1" applyFill="1" applyAlignment="1">
      <alignment vertical="center"/>
    </xf>
    <xf numFmtId="0" fontId="4" fillId="30" borderId="0" xfId="1" applyFont="1" applyFill="1"/>
    <xf numFmtId="0" fontId="4" fillId="30" borderId="0" xfId="1" applyNumberFormat="1" applyFont="1" applyFill="1"/>
    <xf numFmtId="0" fontId="7" fillId="30" borderId="0" xfId="1" applyFont="1" applyFill="1" applyBorder="1" applyAlignment="1">
      <alignment horizontal="left"/>
    </xf>
    <xf numFmtId="0" fontId="7" fillId="30" borderId="0" xfId="1" applyFont="1" applyFill="1"/>
    <xf numFmtId="0" fontId="8" fillId="30" borderId="0" xfId="1" applyFont="1" applyFill="1"/>
    <xf numFmtId="0" fontId="6" fillId="30" borderId="0" xfId="0" applyFont="1" applyFill="1" applyBorder="1"/>
    <xf numFmtId="0" fontId="5" fillId="30" borderId="0" xfId="1" applyNumberFormat="1" applyFont="1" applyFill="1" applyBorder="1" applyAlignment="1">
      <alignment horizontal="center" vertical="center" textRotation="90"/>
    </xf>
    <xf numFmtId="0" fontId="4" fillId="30" borderId="0" xfId="1" applyNumberFormat="1" applyFont="1" applyFill="1" applyBorder="1" applyAlignment="1">
      <alignment horizontal="center" textRotation="90"/>
    </xf>
    <xf numFmtId="0" fontId="5" fillId="30" borderId="0" xfId="1" applyFont="1" applyFill="1" applyBorder="1" applyAlignment="1">
      <alignment horizontal="center" textRotation="90"/>
    </xf>
    <xf numFmtId="0" fontId="5" fillId="30" borderId="0" xfId="1" applyFont="1" applyFill="1" applyBorder="1" applyAlignment="1">
      <alignment horizontal="center" textRotation="90" wrapText="1"/>
    </xf>
    <xf numFmtId="0" fontId="5" fillId="30" borderId="0" xfId="1" applyFont="1" applyFill="1" applyBorder="1" applyAlignment="1">
      <alignment horizontal="center"/>
    </xf>
    <xf numFmtId="0" fontId="4" fillId="30" borderId="0" xfId="1" applyFont="1" applyFill="1" applyBorder="1" applyAlignment="1">
      <alignment horizontal="center" vertical="top"/>
    </xf>
    <xf numFmtId="0" fontId="4" fillId="30" borderId="1" xfId="1" applyFont="1" applyFill="1" applyBorder="1" applyAlignment="1">
      <alignment horizontal="center" vertical="center"/>
    </xf>
    <xf numFmtId="0" fontId="2" fillId="8" borderId="0" xfId="1" applyFont="1" applyFill="1" applyBorder="1" applyAlignment="1" applyProtection="1">
      <alignment vertical="center" wrapText="1"/>
    </xf>
    <xf numFmtId="0" fontId="2" fillId="8" borderId="0" xfId="1" applyFont="1" applyFill="1" applyBorder="1" applyAlignment="1" applyProtection="1">
      <alignment horizontal="center" vertical="center" wrapText="1"/>
    </xf>
    <xf numFmtId="0" fontId="2" fillId="13" borderId="0" xfId="0" applyFont="1" applyFill="1" applyBorder="1" applyAlignment="1" applyProtection="1">
      <alignment vertical="center" wrapText="1"/>
    </xf>
    <xf numFmtId="0" fontId="2" fillId="13" borderId="0" xfId="0" applyFont="1" applyFill="1" applyBorder="1" applyAlignment="1" applyProtection="1">
      <alignment horizontal="left" vertical="center" wrapText="1"/>
    </xf>
    <xf numFmtId="49" fontId="2" fillId="13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49" fontId="3" fillId="14" borderId="0" xfId="0" applyNumberFormat="1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 applyProtection="1">
      <alignment horizontal="left" vertical="center" wrapText="1"/>
    </xf>
    <xf numFmtId="0" fontId="2" fillId="13" borderId="0" xfId="0" applyFont="1" applyFill="1" applyBorder="1" applyAlignment="1">
      <alignment vertical="center" wrapText="1"/>
    </xf>
    <xf numFmtId="0" fontId="2" fillId="13" borderId="0" xfId="0" applyFont="1" applyFill="1" applyBorder="1" applyAlignment="1" applyProtection="1">
      <alignment vertical="top" wrapText="1"/>
    </xf>
    <xf numFmtId="0" fontId="2" fillId="13" borderId="0" xfId="0" applyFont="1" applyFill="1" applyBorder="1" applyAlignment="1" applyProtection="1">
      <alignment wrapText="1"/>
    </xf>
    <xf numFmtId="49" fontId="2" fillId="13" borderId="0" xfId="0" applyNumberFormat="1" applyFont="1" applyFill="1" applyBorder="1" applyAlignment="1" applyProtection="1">
      <alignment horizontal="center" wrapText="1"/>
    </xf>
    <xf numFmtId="0" fontId="2" fillId="10" borderId="0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14" borderId="0" xfId="0" applyFont="1" applyFill="1" applyBorder="1" applyAlignment="1" applyProtection="1">
      <alignment horizontal="left" vertical="center" wrapText="1"/>
    </xf>
    <xf numFmtId="0" fontId="4" fillId="12" borderId="0" xfId="0" applyFont="1" applyFill="1" applyBorder="1" applyAlignment="1" applyProtection="1">
      <alignment horizontal="left" vertical="center" wrapText="1"/>
    </xf>
    <xf numFmtId="0" fontId="40" fillId="0" borderId="0" xfId="0" applyFont="1"/>
    <xf numFmtId="0" fontId="37" fillId="0" borderId="0" xfId="0" applyFont="1"/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center" vertical="top" wrapText="1"/>
    </xf>
    <xf numFmtId="0" fontId="37" fillId="0" borderId="0" xfId="0" applyFont="1" applyAlignment="1">
      <alignment horizontal="center" vertical="top"/>
    </xf>
    <xf numFmtId="0" fontId="39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right"/>
    </xf>
    <xf numFmtId="0" fontId="5" fillId="0" borderId="19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textRotation="90" wrapText="1"/>
    </xf>
    <xf numFmtId="0" fontId="5" fillId="0" borderId="4" xfId="1" applyFont="1" applyFill="1" applyBorder="1" applyAlignment="1">
      <alignment horizontal="center" textRotation="90" wrapText="1"/>
    </xf>
    <xf numFmtId="0" fontId="5" fillId="0" borderId="3" xfId="1" applyFont="1" applyFill="1" applyBorder="1" applyAlignment="1">
      <alignment horizontal="center" textRotation="90" wrapText="1"/>
    </xf>
    <xf numFmtId="0" fontId="5" fillId="12" borderId="2" xfId="1" applyFont="1" applyFill="1" applyBorder="1" applyAlignment="1">
      <alignment horizontal="center" textRotation="90" wrapText="1"/>
    </xf>
    <xf numFmtId="0" fontId="5" fillId="12" borderId="4" xfId="1" applyFont="1" applyFill="1" applyBorder="1" applyAlignment="1">
      <alignment horizontal="center" textRotation="90" wrapText="1"/>
    </xf>
    <xf numFmtId="0" fontId="5" fillId="12" borderId="3" xfId="1" applyFont="1" applyFill="1" applyBorder="1" applyAlignment="1">
      <alignment horizontal="center" textRotation="90" wrapText="1"/>
    </xf>
    <xf numFmtId="0" fontId="5" fillId="0" borderId="2" xfId="1" applyFont="1" applyFill="1" applyBorder="1" applyAlignment="1">
      <alignment horizontal="center" vertical="center" textRotation="90"/>
    </xf>
    <xf numFmtId="0" fontId="5" fillId="0" borderId="4" xfId="1" applyFont="1" applyFill="1" applyBorder="1" applyAlignment="1">
      <alignment horizontal="center" vertical="center" textRotation="90"/>
    </xf>
    <xf numFmtId="0" fontId="5" fillId="0" borderId="3" xfId="1" applyFont="1" applyFill="1" applyBorder="1" applyAlignment="1">
      <alignment horizontal="center" vertical="center" textRotation="90"/>
    </xf>
    <xf numFmtId="0" fontId="5" fillId="0" borderId="2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3" borderId="2" xfId="1" applyNumberFormat="1" applyFont="1" applyFill="1" applyBorder="1" applyAlignment="1">
      <alignment horizontal="center" textRotation="90" wrapText="1"/>
    </xf>
    <xf numFmtId="0" fontId="5" fillId="3" borderId="4" xfId="1" applyNumberFormat="1" applyFont="1" applyFill="1" applyBorder="1" applyAlignment="1">
      <alignment horizontal="center" textRotation="90" wrapText="1"/>
    </xf>
    <xf numFmtId="0" fontId="5" fillId="3" borderId="3" xfId="1" applyNumberFormat="1" applyFont="1" applyFill="1" applyBorder="1" applyAlignment="1">
      <alignment horizontal="center" textRotation="90" wrapText="1"/>
    </xf>
    <xf numFmtId="0" fontId="5" fillId="3" borderId="2" xfId="1" applyNumberFormat="1" applyFont="1" applyFill="1" applyBorder="1" applyAlignment="1">
      <alignment horizontal="center" textRotation="90"/>
    </xf>
    <xf numFmtId="0" fontId="5" fillId="3" borderId="4" xfId="1" applyNumberFormat="1" applyFont="1" applyFill="1" applyBorder="1" applyAlignment="1">
      <alignment horizontal="center" textRotation="90"/>
    </xf>
    <xf numFmtId="0" fontId="5" fillId="3" borderId="3" xfId="1" applyNumberFormat="1" applyFont="1" applyFill="1" applyBorder="1" applyAlignment="1">
      <alignment horizontal="center" textRotation="90"/>
    </xf>
    <xf numFmtId="0" fontId="18" fillId="0" borderId="8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textRotation="90" wrapText="1"/>
    </xf>
    <xf numFmtId="0" fontId="5" fillId="0" borderId="4" xfId="1" applyFont="1" applyFill="1" applyBorder="1" applyAlignment="1">
      <alignment horizontal="center" vertical="center" textRotation="90" wrapText="1"/>
    </xf>
    <xf numFmtId="0" fontId="5" fillId="0" borderId="3" xfId="1" applyFont="1" applyFill="1" applyBorder="1" applyAlignment="1">
      <alignment horizontal="center" vertical="center" textRotation="90" wrapText="1"/>
    </xf>
    <xf numFmtId="0" fontId="5" fillId="14" borderId="5" xfId="1" applyFont="1" applyFill="1" applyBorder="1" applyAlignment="1">
      <alignment horizontal="center" vertical="center"/>
    </xf>
    <xf numFmtId="0" fontId="5" fillId="14" borderId="1" xfId="1" applyFont="1" applyFill="1" applyBorder="1" applyAlignment="1">
      <alignment horizontal="center" vertical="center"/>
    </xf>
    <xf numFmtId="0" fontId="5" fillId="14" borderId="16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textRotation="90"/>
    </xf>
    <xf numFmtId="0" fontId="5" fillId="0" borderId="4" xfId="1" applyFont="1" applyFill="1" applyBorder="1" applyAlignment="1">
      <alignment horizontal="center" textRotation="90"/>
    </xf>
    <xf numFmtId="0" fontId="5" fillId="0" borderId="3" xfId="1" applyFont="1" applyFill="1" applyBorder="1" applyAlignment="1">
      <alignment horizontal="center" textRotation="90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5" fillId="0" borderId="22" xfId="1" applyFont="1" applyFill="1" applyBorder="1" applyAlignment="1">
      <alignment horizontal="center" vertical="center"/>
    </xf>
    <xf numFmtId="0" fontId="5" fillId="0" borderId="25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wrapText="1"/>
    </xf>
    <xf numFmtId="0" fontId="4" fillId="0" borderId="13" xfId="1" applyFont="1" applyFill="1" applyBorder="1" applyAlignment="1">
      <alignment horizontal="center" wrapText="1"/>
    </xf>
    <xf numFmtId="0" fontId="4" fillId="0" borderId="5" xfId="1" applyFont="1" applyFill="1" applyBorder="1" applyAlignment="1">
      <alignment horizontal="center" wrapText="1"/>
    </xf>
    <xf numFmtId="0" fontId="5" fillId="0" borderId="25" xfId="1" applyFont="1" applyFill="1" applyBorder="1" applyAlignment="1">
      <alignment horizontal="center" vertical="top"/>
    </xf>
    <xf numFmtId="0" fontId="5" fillId="0" borderId="13" xfId="1" applyFont="1" applyFill="1" applyBorder="1" applyAlignment="1">
      <alignment horizontal="center" vertical="top"/>
    </xf>
    <xf numFmtId="0" fontId="5" fillId="0" borderId="18" xfId="1" applyFont="1" applyFill="1" applyBorder="1" applyAlignment="1">
      <alignment horizontal="center" vertical="top"/>
    </xf>
    <xf numFmtId="0" fontId="5" fillId="0" borderId="19" xfId="1" applyFont="1" applyFill="1" applyBorder="1" applyAlignment="1">
      <alignment horizontal="center" vertical="top"/>
    </xf>
    <xf numFmtId="0" fontId="5" fillId="0" borderId="22" xfId="1" applyFont="1" applyFill="1" applyBorder="1" applyAlignment="1">
      <alignment horizontal="center" vertical="top"/>
    </xf>
    <xf numFmtId="0" fontId="5" fillId="14" borderId="24" xfId="1" applyFont="1" applyFill="1" applyBorder="1" applyAlignment="1">
      <alignment horizontal="center" vertical="top"/>
    </xf>
    <xf numFmtId="0" fontId="5" fillId="14" borderId="1" xfId="1" applyFont="1" applyFill="1" applyBorder="1" applyAlignment="1">
      <alignment horizontal="center" vertical="top"/>
    </xf>
    <xf numFmtId="0" fontId="5" fillId="14" borderId="20" xfId="1" applyFont="1" applyFill="1" applyBorder="1" applyAlignment="1">
      <alignment horizontal="center" vertical="top"/>
    </xf>
    <xf numFmtId="0" fontId="5" fillId="14" borderId="5" xfId="1" applyFont="1" applyFill="1" applyBorder="1" applyAlignment="1">
      <alignment horizontal="center" vertical="top"/>
    </xf>
    <xf numFmtId="0" fontId="5" fillId="14" borderId="16" xfId="1" applyFont="1" applyFill="1" applyBorder="1" applyAlignment="1">
      <alignment horizontal="center" vertical="top"/>
    </xf>
    <xf numFmtId="0" fontId="12" fillId="0" borderId="8" xfId="1" applyFont="1" applyFill="1" applyBorder="1" applyAlignment="1">
      <alignment horizontal="right" vertical="center" wrapText="1"/>
    </xf>
    <xf numFmtId="0" fontId="12" fillId="0" borderId="5" xfId="1" applyFont="1" applyFill="1" applyBorder="1" applyAlignment="1">
      <alignment horizontal="right" vertical="center" wrapText="1"/>
    </xf>
    <xf numFmtId="0" fontId="5" fillId="14" borderId="24" xfId="1" applyFont="1" applyFill="1" applyBorder="1" applyAlignment="1">
      <alignment horizontal="center" vertical="center"/>
    </xf>
    <xf numFmtId="0" fontId="5" fillId="14" borderId="20" xfId="1" applyFont="1" applyFill="1" applyBorder="1" applyAlignment="1">
      <alignment horizontal="center" vertical="center"/>
    </xf>
    <xf numFmtId="0" fontId="5" fillId="0" borderId="19" xfId="1" applyNumberFormat="1" applyFont="1" applyFill="1" applyBorder="1" applyAlignment="1">
      <alignment horizontal="center" vertical="center"/>
    </xf>
    <xf numFmtId="0" fontId="5" fillId="0" borderId="13" xfId="1" applyNumberFormat="1" applyFont="1" applyFill="1" applyBorder="1" applyAlignment="1">
      <alignment horizontal="center" vertical="center"/>
    </xf>
    <xf numFmtId="0" fontId="5" fillId="0" borderId="22" xfId="1" applyNumberFormat="1" applyFont="1" applyFill="1" applyBorder="1" applyAlignment="1">
      <alignment horizontal="center" vertical="center"/>
    </xf>
    <xf numFmtId="0" fontId="5" fillId="0" borderId="25" xfId="1" applyNumberFormat="1" applyFont="1" applyFill="1" applyBorder="1" applyAlignment="1">
      <alignment horizontal="center" vertical="center"/>
    </xf>
    <xf numFmtId="0" fontId="5" fillId="0" borderId="18" xfId="1" applyNumberFormat="1" applyFont="1" applyFill="1" applyBorder="1" applyAlignment="1">
      <alignment horizontal="center" vertical="center"/>
    </xf>
    <xf numFmtId="0" fontId="12" fillId="0" borderId="8" xfId="1" applyFont="1" applyBorder="1" applyAlignment="1">
      <alignment vertical="center"/>
    </xf>
    <xf numFmtId="0" fontId="12" fillId="0" borderId="5" xfId="1" applyFont="1" applyBorder="1" applyAlignment="1">
      <alignment vertical="center"/>
    </xf>
    <xf numFmtId="0" fontId="12" fillId="0" borderId="8" xfId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 wrapText="1"/>
    </xf>
    <xf numFmtId="49" fontId="5" fillId="0" borderId="19" xfId="1" applyNumberFormat="1" applyFont="1" applyFill="1" applyBorder="1" applyAlignment="1">
      <alignment horizontal="center" vertical="center"/>
    </xf>
    <xf numFmtId="0" fontId="4" fillId="0" borderId="8" xfId="1" applyFont="1" applyBorder="1" applyAlignment="1">
      <alignment horizontal="left" vertical="center" wrapText="1"/>
    </xf>
    <xf numFmtId="0" fontId="4" fillId="0" borderId="13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left" vertical="center" wrapText="1"/>
    </xf>
    <xf numFmtId="0" fontId="4" fillId="4" borderId="8" xfId="1" applyFont="1" applyFill="1" applyBorder="1" applyAlignment="1">
      <alignment horizontal="left" vertical="center" wrapText="1"/>
    </xf>
    <xf numFmtId="0" fontId="4" fillId="4" borderId="5" xfId="1" applyFont="1" applyFill="1" applyBorder="1" applyAlignment="1">
      <alignment horizontal="left" vertical="center" wrapText="1"/>
    </xf>
    <xf numFmtId="0" fontId="4" fillId="4" borderId="1" xfId="1" applyFont="1" applyFill="1" applyBorder="1" applyAlignment="1">
      <alignment horizontal="left" vertical="center" wrapText="1"/>
    </xf>
    <xf numFmtId="49" fontId="5" fillId="0" borderId="25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colors>
    <mruColors>
      <color rgb="FFFFFFFF"/>
      <color rgb="FFC1F1F7"/>
      <color rgb="FFA7EAF3"/>
      <color rgb="FFFF99FF"/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98B77-C297-459A-A859-A138705365C6}">
  <dimension ref="A1:P18"/>
  <sheetViews>
    <sheetView tabSelected="1" workbookViewId="0">
      <selection activeCell="I16" sqref="I16"/>
    </sheetView>
  </sheetViews>
  <sheetFormatPr defaultRowHeight="15" x14ac:dyDescent="0.25"/>
  <sheetData>
    <row r="1" spans="1:16" ht="18.75" x14ac:dyDescent="0.3">
      <c r="A1" s="629" t="s">
        <v>280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</row>
    <row r="2" spans="1:16" ht="18.75" x14ac:dyDescent="0.3">
      <c r="A2" s="630" t="s">
        <v>290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</row>
    <row r="3" spans="1:16" ht="18.75" x14ac:dyDescent="0.3">
      <c r="A3" s="630" t="s">
        <v>291</v>
      </c>
      <c r="B3" s="630"/>
      <c r="C3" s="630"/>
      <c r="D3" s="630"/>
      <c r="E3" s="630"/>
      <c r="F3" s="630"/>
      <c r="G3" s="630"/>
      <c r="H3" s="630"/>
      <c r="I3" s="630"/>
      <c r="J3" s="630"/>
      <c r="K3" s="630"/>
      <c r="L3" s="630"/>
      <c r="M3" s="630"/>
      <c r="N3" s="630"/>
    </row>
    <row r="5" spans="1:16" ht="18.75" x14ac:dyDescent="0.3">
      <c r="A5" s="625" t="s">
        <v>292</v>
      </c>
      <c r="B5" s="625"/>
      <c r="C5" s="625"/>
      <c r="D5" s="625"/>
      <c r="E5" s="625"/>
      <c r="F5" s="625"/>
      <c r="G5" s="625"/>
      <c r="H5" s="625"/>
      <c r="I5" s="625"/>
      <c r="J5" s="625"/>
      <c r="K5" s="625"/>
      <c r="L5" s="625"/>
      <c r="M5" s="625"/>
      <c r="N5" s="625"/>
    </row>
    <row r="6" spans="1:16" ht="18.75" x14ac:dyDescent="0.3">
      <c r="A6" s="629" t="s">
        <v>281</v>
      </c>
      <c r="B6" s="629"/>
      <c r="C6" s="629"/>
      <c r="D6" s="629"/>
      <c r="E6" s="629"/>
      <c r="F6" s="629"/>
      <c r="G6" s="629"/>
      <c r="H6" s="629"/>
      <c r="I6" s="629"/>
      <c r="J6" s="629"/>
      <c r="K6" s="629"/>
      <c r="L6" s="629"/>
      <c r="M6" s="629"/>
      <c r="N6" s="629"/>
    </row>
    <row r="7" spans="1:16" ht="18.75" x14ac:dyDescent="0.3">
      <c r="A7" s="629" t="s">
        <v>282</v>
      </c>
      <c r="B7" s="629"/>
      <c r="C7" s="629"/>
      <c r="D7" s="629"/>
      <c r="E7" s="629"/>
      <c r="F7" s="629"/>
      <c r="G7" s="629"/>
      <c r="H7" s="629"/>
      <c r="I7" s="629"/>
      <c r="J7" s="629"/>
      <c r="K7" s="629"/>
      <c r="L7" s="629"/>
      <c r="M7" s="629"/>
      <c r="N7" s="629"/>
    </row>
    <row r="8" spans="1:16" ht="18.75" x14ac:dyDescent="0.3">
      <c r="A8" s="625" t="s">
        <v>283</v>
      </c>
      <c r="B8" s="625"/>
      <c r="C8" s="625"/>
      <c r="D8" s="625"/>
      <c r="E8" s="625"/>
      <c r="F8" s="625"/>
      <c r="G8" s="625"/>
      <c r="H8" s="625"/>
      <c r="I8" s="625"/>
      <c r="J8" s="625"/>
      <c r="K8" s="625"/>
      <c r="L8" s="625"/>
      <c r="M8" s="625"/>
      <c r="N8" s="625"/>
    </row>
    <row r="9" spans="1:16" ht="18.75" x14ac:dyDescent="0.25">
      <c r="A9" s="626" t="s">
        <v>284</v>
      </c>
      <c r="B9" s="627"/>
      <c r="C9" s="627"/>
      <c r="D9" s="627"/>
      <c r="E9" s="627"/>
      <c r="F9" s="627"/>
      <c r="G9" s="627"/>
      <c r="H9" s="627"/>
      <c r="I9" s="627"/>
      <c r="J9" s="627"/>
      <c r="K9" s="627"/>
      <c r="L9" s="627"/>
      <c r="M9" s="627"/>
      <c r="N9" s="627"/>
      <c r="O9" s="622"/>
      <c r="P9" s="622"/>
    </row>
    <row r="10" spans="1:16" ht="18.75" x14ac:dyDescent="0.25">
      <c r="A10" s="626" t="s">
        <v>293</v>
      </c>
      <c r="B10" s="626"/>
      <c r="C10" s="626"/>
      <c r="D10" s="626"/>
      <c r="E10" s="626"/>
      <c r="F10" s="626"/>
      <c r="G10" s="626"/>
      <c r="H10" s="626"/>
      <c r="I10" s="626"/>
      <c r="J10" s="626"/>
      <c r="K10" s="626"/>
      <c r="L10" s="626"/>
      <c r="M10" s="626"/>
      <c r="N10" s="626"/>
      <c r="O10" s="622"/>
      <c r="P10" s="622"/>
    </row>
    <row r="11" spans="1:16" ht="18.75" x14ac:dyDescent="0.25">
      <c r="A11" s="626" t="s">
        <v>294</v>
      </c>
      <c r="B11" s="626"/>
      <c r="C11" s="626"/>
      <c r="D11" s="626"/>
      <c r="E11" s="626"/>
      <c r="F11" s="626"/>
      <c r="G11" s="626"/>
      <c r="H11" s="626"/>
      <c r="I11" s="626"/>
      <c r="J11" s="626"/>
      <c r="K11" s="626"/>
      <c r="L11" s="626"/>
      <c r="M11" s="626"/>
      <c r="N11" s="626"/>
      <c r="O11" s="622"/>
      <c r="P11" s="622"/>
    </row>
    <row r="12" spans="1:16" ht="18.75" x14ac:dyDescent="0.3">
      <c r="A12" s="625" t="s">
        <v>285</v>
      </c>
      <c r="B12" s="625"/>
      <c r="C12" s="625"/>
      <c r="D12" s="625"/>
      <c r="E12" s="625"/>
      <c r="F12" s="625"/>
      <c r="G12" s="625"/>
      <c r="H12" s="625"/>
      <c r="I12" s="625"/>
      <c r="J12" s="625"/>
      <c r="K12" s="625"/>
      <c r="L12" s="625"/>
      <c r="M12" s="625"/>
      <c r="N12" s="625"/>
    </row>
    <row r="13" spans="1:16" ht="15.75" x14ac:dyDescent="0.25">
      <c r="A13" s="628"/>
      <c r="B13" s="628"/>
      <c r="C13" s="628"/>
      <c r="D13" s="628"/>
      <c r="E13" s="628"/>
      <c r="F13" s="628"/>
      <c r="G13" s="628"/>
      <c r="H13" s="628"/>
      <c r="I13" s="628"/>
      <c r="J13" s="628"/>
      <c r="K13" s="628"/>
      <c r="L13" s="628"/>
      <c r="M13" s="628"/>
      <c r="N13" s="628"/>
    </row>
    <row r="14" spans="1:16" ht="15.75" x14ac:dyDescent="0.25">
      <c r="A14" s="624"/>
      <c r="B14" s="624"/>
      <c r="C14" s="624"/>
      <c r="D14" s="624"/>
      <c r="E14" s="624"/>
      <c r="F14" s="624"/>
      <c r="G14" s="624"/>
      <c r="H14" s="624"/>
      <c r="I14" s="624"/>
      <c r="J14" s="624"/>
      <c r="K14" s="624"/>
      <c r="L14" s="624"/>
      <c r="M14" s="624"/>
      <c r="N14" s="624"/>
    </row>
    <row r="15" spans="1:16" ht="18.75" x14ac:dyDescent="0.3">
      <c r="B15" s="623"/>
      <c r="C15" s="623"/>
      <c r="D15" s="623"/>
      <c r="E15" s="623"/>
      <c r="F15" s="623"/>
      <c r="G15" s="623" t="s">
        <v>286</v>
      </c>
      <c r="I15" s="623"/>
      <c r="J15" s="623"/>
      <c r="K15" s="623"/>
      <c r="L15" s="623"/>
      <c r="M15" s="623"/>
      <c r="N15" s="623"/>
    </row>
    <row r="16" spans="1:16" ht="18.75" x14ac:dyDescent="0.3">
      <c r="B16" s="623"/>
      <c r="C16" s="623"/>
      <c r="D16" s="623"/>
      <c r="E16" s="623"/>
      <c r="F16" s="623"/>
      <c r="G16" s="623" t="s">
        <v>287</v>
      </c>
      <c r="I16" s="623"/>
      <c r="J16" s="623"/>
      <c r="K16" s="623"/>
      <c r="L16" s="623"/>
      <c r="M16" s="623"/>
      <c r="N16" s="623"/>
    </row>
    <row r="17" spans="2:14" ht="18.75" x14ac:dyDescent="0.3">
      <c r="B17" s="623"/>
      <c r="C17" s="623"/>
      <c r="D17" s="623"/>
      <c r="E17" s="623"/>
      <c r="F17" s="623"/>
      <c r="G17" s="623" t="s">
        <v>288</v>
      </c>
      <c r="I17" s="623"/>
      <c r="J17" s="623"/>
      <c r="K17" s="623"/>
      <c r="L17" s="623"/>
      <c r="M17" s="623"/>
      <c r="N17" s="623"/>
    </row>
    <row r="18" spans="2:14" ht="18.75" x14ac:dyDescent="0.3">
      <c r="B18" s="623"/>
      <c r="C18" s="623"/>
      <c r="D18" s="623"/>
      <c r="E18" s="623"/>
      <c r="F18" s="623"/>
      <c r="G18" s="623" t="s">
        <v>289</v>
      </c>
      <c r="I18" s="623"/>
      <c r="J18" s="623"/>
      <c r="K18" s="623"/>
      <c r="L18" s="623"/>
      <c r="M18" s="623"/>
      <c r="N18" s="623"/>
    </row>
  </sheetData>
  <mergeCells count="12">
    <mergeCell ref="A8:N8"/>
    <mergeCell ref="A9:N9"/>
    <mergeCell ref="A12:N12"/>
    <mergeCell ref="A13:N13"/>
    <mergeCell ref="A1:N1"/>
    <mergeCell ref="A2:N2"/>
    <mergeCell ref="A3:N3"/>
    <mergeCell ref="A5:N5"/>
    <mergeCell ref="A6:N6"/>
    <mergeCell ref="A7:N7"/>
    <mergeCell ref="A10:N10"/>
    <mergeCell ref="A11:N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P281"/>
  <sheetViews>
    <sheetView view="pageBreakPreview" topLeftCell="A19" zoomScale="70" zoomScaleNormal="80" zoomScaleSheetLayoutView="70" workbookViewId="0">
      <selection activeCell="M32" sqref="M32"/>
    </sheetView>
  </sheetViews>
  <sheetFormatPr defaultColWidth="9.140625" defaultRowHeight="18.75" x14ac:dyDescent="0.25"/>
  <cols>
    <col min="1" max="1" width="11.140625" style="16" customWidth="1"/>
    <col min="2" max="2" width="40.7109375" style="16" customWidth="1"/>
    <col min="3" max="3" width="22.42578125" style="16" customWidth="1"/>
    <col min="4" max="4" width="8.7109375" style="16" hidden="1" customWidth="1"/>
    <col min="5" max="5" width="7.5703125" style="16" customWidth="1"/>
    <col min="6" max="6" width="10.28515625" style="16" customWidth="1"/>
    <col min="7" max="7" width="6.85546875" style="79" customWidth="1"/>
    <col min="8" max="8" width="11.140625" style="16" customWidth="1"/>
    <col min="9" max="9" width="13.7109375" style="16" bestFit="1" customWidth="1"/>
    <col min="10" max="10" width="6.7109375" style="80" hidden="1" customWidth="1"/>
    <col min="11" max="11" width="9.28515625" style="16" bestFit="1" customWidth="1"/>
    <col min="12" max="12" width="6.5703125" style="16" customWidth="1"/>
    <col min="13" max="13" width="9.28515625" style="16" bestFit="1" customWidth="1"/>
    <col min="14" max="14" width="7.7109375" style="16" customWidth="1"/>
    <col min="15" max="16" width="6.28515625" style="16" customWidth="1"/>
    <col min="17" max="17" width="8.5703125" style="16" customWidth="1"/>
    <col min="18" max="18" width="9.140625" style="159" hidden="1" customWidth="1"/>
    <col min="19" max="19" width="7.5703125" style="155" hidden="1" customWidth="1"/>
    <col min="20" max="20" width="9.28515625" style="16" bestFit="1" customWidth="1"/>
    <col min="21" max="21" width="4.85546875" style="16" customWidth="1"/>
    <col min="22" max="23" width="5.7109375" style="16" customWidth="1"/>
    <col min="24" max="24" width="5.7109375" style="81" customWidth="1"/>
    <col min="25" max="25" width="9.28515625" style="16" bestFit="1" customWidth="1"/>
    <col min="26" max="26" width="4.7109375" style="16" customWidth="1"/>
    <col min="27" max="28" width="5.7109375" style="16" customWidth="1"/>
    <col min="29" max="29" width="5.7109375" style="81" customWidth="1"/>
    <col min="30" max="30" width="9.28515625" style="16" bestFit="1" customWidth="1"/>
    <col min="31" max="31" width="4.7109375" style="16" customWidth="1"/>
    <col min="32" max="33" width="5.7109375" style="16" customWidth="1"/>
    <col min="34" max="34" width="5.7109375" style="81" customWidth="1"/>
    <col min="35" max="35" width="9.28515625" style="16" bestFit="1" customWidth="1"/>
    <col min="36" max="38" width="5.7109375" style="16" customWidth="1"/>
    <col min="39" max="39" width="6" style="81" customWidth="1"/>
    <col min="40" max="40" width="9.28515625" style="16" bestFit="1" customWidth="1"/>
    <col min="41" max="43" width="5.7109375" style="16" customWidth="1"/>
    <col min="44" max="44" width="5.7109375" style="81" customWidth="1"/>
    <col min="45" max="45" width="9.28515625" style="16" bestFit="1" customWidth="1"/>
    <col min="46" max="48" width="5.7109375" style="16" customWidth="1"/>
    <col min="49" max="49" width="5.7109375" style="81" customWidth="1"/>
    <col min="50" max="50" width="8.5703125" style="81" customWidth="1"/>
    <col min="51" max="51" width="5.7109375" style="81" customWidth="1"/>
    <col min="52" max="52" width="8.140625" style="81" customWidth="1"/>
    <col min="53" max="54" width="5.7109375" style="81" customWidth="1"/>
    <col min="55" max="55" width="7.5703125" style="81" customWidth="1"/>
    <col min="56" max="56" width="5.7109375" style="81" customWidth="1"/>
    <col min="57" max="57" width="6" style="81" customWidth="1"/>
    <col min="58" max="59" width="5.7109375" style="81" customWidth="1"/>
    <col min="60" max="60" width="12.85546875" style="16" customWidth="1"/>
    <col min="61" max="61" width="11.7109375" style="16" customWidth="1"/>
    <col min="62" max="67" width="9.140625" style="16"/>
    <col min="68" max="68" width="9.140625" style="117"/>
    <col min="69" max="16384" width="9.140625" style="16"/>
  </cols>
  <sheetData>
    <row r="1" spans="1:68" s="83" customFormat="1" x14ac:dyDescent="0.25">
      <c r="A1" s="583"/>
      <c r="B1" s="584" t="s">
        <v>0</v>
      </c>
      <c r="C1" s="583"/>
      <c r="D1" s="585" t="s">
        <v>167</v>
      </c>
      <c r="E1" s="583"/>
      <c r="F1" s="583"/>
      <c r="G1" s="583"/>
      <c r="H1" s="583"/>
      <c r="I1" s="583"/>
      <c r="J1" s="585" t="s">
        <v>167</v>
      </c>
      <c r="K1" s="583"/>
      <c r="L1" s="583"/>
      <c r="M1" s="583"/>
      <c r="N1" s="583"/>
      <c r="O1" s="583"/>
      <c r="P1" s="583"/>
      <c r="Q1" s="583"/>
      <c r="R1" s="585" t="s">
        <v>167</v>
      </c>
      <c r="S1" s="583"/>
      <c r="T1" s="583"/>
      <c r="U1" s="583"/>
      <c r="V1" s="583"/>
      <c r="W1" s="583"/>
      <c r="X1" s="583"/>
      <c r="Y1" s="583"/>
      <c r="Z1" s="583"/>
      <c r="AA1" s="583"/>
      <c r="AB1" s="583"/>
      <c r="AC1" s="583"/>
      <c r="AD1" s="583"/>
      <c r="AE1" s="583"/>
      <c r="AF1" s="583"/>
      <c r="AG1" s="583"/>
      <c r="AH1" s="583"/>
      <c r="AI1" s="583"/>
      <c r="AJ1" s="583"/>
      <c r="AK1" s="583"/>
      <c r="AL1" s="583"/>
      <c r="AM1" s="583"/>
      <c r="AN1" s="583"/>
      <c r="AO1" s="583"/>
      <c r="AP1" s="583"/>
      <c r="AQ1" s="583"/>
      <c r="AR1" s="583"/>
      <c r="AS1" s="583"/>
      <c r="AT1" s="583"/>
      <c r="AU1" s="583"/>
      <c r="AV1" s="583"/>
      <c r="AW1" s="583"/>
      <c r="AX1" s="583"/>
      <c r="AY1" s="583"/>
      <c r="AZ1" s="583"/>
      <c r="BA1" s="583"/>
      <c r="BB1" s="583"/>
      <c r="BC1" s="583"/>
      <c r="BD1" s="583"/>
      <c r="BE1" s="583"/>
      <c r="BF1" s="583"/>
      <c r="BG1" s="583"/>
      <c r="BH1" s="82"/>
      <c r="BI1" s="82"/>
      <c r="BP1" s="116"/>
    </row>
    <row r="2" spans="1:68" s="83" customFormat="1" ht="20.25" x14ac:dyDescent="0.3">
      <c r="A2" s="586"/>
      <c r="B2" s="587" t="s">
        <v>1</v>
      </c>
      <c r="C2" s="588"/>
      <c r="D2" s="589"/>
      <c r="E2" s="589"/>
      <c r="F2" s="590" t="s">
        <v>203</v>
      </c>
      <c r="G2" s="590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  <c r="V2" s="588"/>
      <c r="W2" s="588"/>
      <c r="X2" s="588"/>
      <c r="Y2" s="591"/>
      <c r="Z2" s="592"/>
      <c r="AA2" s="592"/>
      <c r="AB2" s="592"/>
      <c r="AC2" s="592"/>
      <c r="AD2" s="588"/>
      <c r="AE2" s="588"/>
      <c r="AF2" s="588"/>
      <c r="AG2" s="588"/>
      <c r="AH2" s="588"/>
      <c r="AI2" s="588"/>
      <c r="AJ2" s="588"/>
      <c r="AK2" s="588"/>
      <c r="AL2" s="588"/>
      <c r="AM2" s="588"/>
      <c r="AN2" s="588"/>
      <c r="AO2" s="588"/>
      <c r="AP2" s="588"/>
      <c r="AQ2" s="588"/>
      <c r="AR2" s="588"/>
      <c r="AS2" s="588"/>
      <c r="AT2" s="588"/>
      <c r="AU2" s="588"/>
      <c r="AV2" s="588"/>
      <c r="AW2" s="588"/>
      <c r="AX2" s="588"/>
      <c r="AY2" s="588"/>
      <c r="AZ2" s="588"/>
      <c r="BA2" s="588"/>
      <c r="BB2" s="588"/>
      <c r="BC2" s="588"/>
      <c r="BD2" s="588"/>
      <c r="BE2" s="588"/>
      <c r="BF2" s="588"/>
      <c r="BG2" s="588"/>
      <c r="BH2" s="17"/>
      <c r="BI2" s="17"/>
      <c r="BP2" s="116"/>
    </row>
    <row r="3" spans="1:68" s="290" customFormat="1" x14ac:dyDescent="0.25">
      <c r="A3" s="593"/>
      <c r="B3" s="593"/>
      <c r="C3" s="593"/>
      <c r="D3" s="594"/>
      <c r="E3" s="595"/>
      <c r="F3" s="596"/>
      <c r="G3" s="596"/>
      <c r="H3" s="596"/>
      <c r="I3" s="596"/>
      <c r="J3" s="596"/>
      <c r="K3" s="596"/>
      <c r="L3" s="596"/>
      <c r="M3" s="596"/>
      <c r="N3" s="597"/>
      <c r="O3" s="598"/>
      <c r="P3" s="598"/>
      <c r="Q3" s="596"/>
      <c r="R3" s="596"/>
      <c r="S3" s="596"/>
      <c r="T3" s="599"/>
      <c r="U3" s="599"/>
      <c r="V3" s="599"/>
      <c r="W3" s="599"/>
      <c r="X3" s="599"/>
      <c r="Y3" s="599"/>
      <c r="Z3" s="599"/>
      <c r="AA3" s="599"/>
      <c r="AB3" s="599"/>
      <c r="AC3" s="599"/>
      <c r="AD3" s="599"/>
      <c r="AE3" s="599"/>
      <c r="AF3" s="599"/>
      <c r="AG3" s="599"/>
      <c r="AH3" s="599"/>
      <c r="AI3" s="599"/>
      <c r="AJ3" s="599"/>
      <c r="AK3" s="599"/>
      <c r="AL3" s="599"/>
      <c r="AM3" s="599"/>
      <c r="AN3" s="599"/>
      <c r="AO3" s="599"/>
      <c r="AP3" s="599"/>
      <c r="AQ3" s="599"/>
      <c r="AR3" s="599"/>
      <c r="AS3" s="599"/>
      <c r="AT3" s="599"/>
      <c r="AU3" s="599"/>
      <c r="AV3" s="599"/>
      <c r="AW3" s="599"/>
      <c r="AX3" s="599"/>
      <c r="AY3" s="599"/>
      <c r="AZ3" s="599"/>
      <c r="BA3" s="599"/>
      <c r="BB3" s="599"/>
      <c r="BC3" s="599"/>
      <c r="BD3" s="599"/>
      <c r="BE3" s="599"/>
      <c r="BF3" s="599"/>
      <c r="BG3" s="599"/>
      <c r="BH3" s="171"/>
      <c r="BI3" s="291"/>
      <c r="BJ3" s="292"/>
      <c r="BK3" s="292"/>
      <c r="BL3" s="292"/>
      <c r="BN3" s="293"/>
      <c r="BP3" s="294"/>
    </row>
    <row r="4" spans="1:68" s="214" customFormat="1" ht="47.25" customHeight="1" x14ac:dyDescent="0.25">
      <c r="A4" s="640" t="s">
        <v>2</v>
      </c>
      <c r="B4" s="643" t="s">
        <v>3</v>
      </c>
      <c r="C4" s="655" t="s">
        <v>4</v>
      </c>
      <c r="D4" s="646" t="s">
        <v>21</v>
      </c>
      <c r="E4" s="649" t="s">
        <v>159</v>
      </c>
      <c r="F4" s="652" t="s">
        <v>6</v>
      </c>
      <c r="G4" s="653"/>
      <c r="H4" s="653"/>
      <c r="I4" s="653"/>
      <c r="J4" s="653"/>
      <c r="K4" s="653"/>
      <c r="L4" s="653"/>
      <c r="M4" s="653"/>
      <c r="N4" s="653"/>
      <c r="O4" s="653"/>
      <c r="P4" s="653"/>
      <c r="Q4" s="654"/>
      <c r="R4" s="368"/>
      <c r="S4" s="480"/>
      <c r="T4" s="631" t="s">
        <v>7</v>
      </c>
      <c r="U4" s="632"/>
      <c r="V4" s="632"/>
      <c r="W4" s="632"/>
      <c r="X4" s="632"/>
      <c r="Y4" s="632"/>
      <c r="Z4" s="632"/>
      <c r="AA4" s="632"/>
      <c r="AB4" s="632"/>
      <c r="AC4" s="632"/>
      <c r="AD4" s="632"/>
      <c r="AE4" s="632"/>
      <c r="AF4" s="632"/>
      <c r="AG4" s="632"/>
      <c r="AH4" s="632"/>
      <c r="AI4" s="632"/>
      <c r="AJ4" s="632"/>
      <c r="AK4" s="632"/>
      <c r="AL4" s="632"/>
      <c r="AM4" s="632"/>
      <c r="AN4" s="632"/>
      <c r="AO4" s="632"/>
      <c r="AP4" s="632"/>
      <c r="AQ4" s="632"/>
      <c r="AR4" s="632"/>
      <c r="AS4" s="632"/>
      <c r="AT4" s="632"/>
      <c r="AU4" s="632"/>
      <c r="AV4" s="632"/>
      <c r="AW4" s="632"/>
      <c r="AX4" s="632"/>
      <c r="AY4" s="632"/>
      <c r="AZ4" s="632"/>
      <c r="BA4" s="632"/>
      <c r="BB4" s="632"/>
      <c r="BC4" s="632"/>
      <c r="BD4" s="632"/>
      <c r="BE4" s="632"/>
      <c r="BF4" s="632"/>
      <c r="BG4" s="633"/>
      <c r="BH4" s="171"/>
      <c r="BI4" s="212"/>
      <c r="BJ4" s="213"/>
      <c r="BK4" s="213"/>
      <c r="BL4" s="213"/>
      <c r="BN4" s="215"/>
      <c r="BP4" s="216"/>
    </row>
    <row r="5" spans="1:68" s="214" customFormat="1" ht="47.25" customHeight="1" x14ac:dyDescent="0.25">
      <c r="A5" s="641"/>
      <c r="B5" s="644"/>
      <c r="C5" s="656"/>
      <c r="D5" s="647"/>
      <c r="E5" s="650"/>
      <c r="F5" s="634" t="s">
        <v>5</v>
      </c>
      <c r="G5" s="637" t="s">
        <v>118</v>
      </c>
      <c r="H5" s="634" t="s">
        <v>9</v>
      </c>
      <c r="I5" s="676" t="s">
        <v>154</v>
      </c>
      <c r="J5" s="677"/>
      <c r="K5" s="677"/>
      <c r="L5" s="677"/>
      <c r="M5" s="678"/>
      <c r="N5" s="634" t="s">
        <v>155</v>
      </c>
      <c r="O5" s="679" t="s">
        <v>14</v>
      </c>
      <c r="P5" s="680"/>
      <c r="Q5" s="681"/>
      <c r="R5" s="369"/>
      <c r="S5" s="201"/>
      <c r="T5" s="631" t="s">
        <v>10</v>
      </c>
      <c r="U5" s="632"/>
      <c r="V5" s="632"/>
      <c r="W5" s="632"/>
      <c r="X5" s="632"/>
      <c r="Y5" s="632"/>
      <c r="Z5" s="632"/>
      <c r="AA5" s="632"/>
      <c r="AB5" s="632"/>
      <c r="AC5" s="633"/>
      <c r="AD5" s="631" t="s">
        <v>11</v>
      </c>
      <c r="AE5" s="632"/>
      <c r="AF5" s="632"/>
      <c r="AG5" s="632"/>
      <c r="AH5" s="632"/>
      <c r="AI5" s="632"/>
      <c r="AJ5" s="632"/>
      <c r="AK5" s="632"/>
      <c r="AL5" s="632"/>
      <c r="AM5" s="633"/>
      <c r="AN5" s="631" t="s">
        <v>12</v>
      </c>
      <c r="AO5" s="632"/>
      <c r="AP5" s="632"/>
      <c r="AQ5" s="632"/>
      <c r="AR5" s="632"/>
      <c r="AS5" s="632"/>
      <c r="AT5" s="632"/>
      <c r="AU5" s="632"/>
      <c r="AV5" s="632"/>
      <c r="AW5" s="633"/>
      <c r="AX5" s="658" t="s">
        <v>160</v>
      </c>
      <c r="AY5" s="659"/>
      <c r="AZ5" s="659"/>
      <c r="BA5" s="659"/>
      <c r="BB5" s="659"/>
      <c r="BC5" s="659"/>
      <c r="BD5" s="659"/>
      <c r="BE5" s="659"/>
      <c r="BF5" s="659"/>
      <c r="BG5" s="660"/>
      <c r="BH5" s="171"/>
      <c r="BI5" s="212"/>
      <c r="BJ5" s="213"/>
      <c r="BK5" s="213"/>
      <c r="BL5" s="213"/>
      <c r="BN5" s="215"/>
      <c r="BP5" s="216"/>
    </row>
    <row r="6" spans="1:68" s="214" customFormat="1" ht="32.25" customHeight="1" x14ac:dyDescent="0.25">
      <c r="A6" s="641"/>
      <c r="B6" s="644"/>
      <c r="C6" s="656"/>
      <c r="D6" s="647"/>
      <c r="E6" s="650"/>
      <c r="F6" s="635"/>
      <c r="G6" s="638"/>
      <c r="H6" s="635"/>
      <c r="I6" s="661" t="s">
        <v>128</v>
      </c>
      <c r="J6" s="326"/>
      <c r="K6" s="664" t="s">
        <v>123</v>
      </c>
      <c r="L6" s="665"/>
      <c r="M6" s="666"/>
      <c r="N6" s="635"/>
      <c r="O6" s="634" t="s">
        <v>13</v>
      </c>
      <c r="P6" s="481"/>
      <c r="Q6" s="634" t="s">
        <v>8</v>
      </c>
      <c r="R6" s="369"/>
      <c r="S6" s="201"/>
      <c r="T6" s="631" t="s">
        <v>15</v>
      </c>
      <c r="U6" s="632"/>
      <c r="V6" s="632"/>
      <c r="W6" s="632"/>
      <c r="X6" s="673"/>
      <c r="Y6" s="674" t="s">
        <v>16</v>
      </c>
      <c r="Z6" s="632"/>
      <c r="AA6" s="632"/>
      <c r="AB6" s="632"/>
      <c r="AC6" s="633"/>
      <c r="AD6" s="675" t="s">
        <v>17</v>
      </c>
      <c r="AE6" s="632"/>
      <c r="AF6" s="632"/>
      <c r="AG6" s="632"/>
      <c r="AH6" s="673"/>
      <c r="AI6" s="674" t="s">
        <v>18</v>
      </c>
      <c r="AJ6" s="632"/>
      <c r="AK6" s="632"/>
      <c r="AL6" s="632"/>
      <c r="AM6" s="633"/>
      <c r="AN6" s="631" t="s">
        <v>19</v>
      </c>
      <c r="AO6" s="632"/>
      <c r="AP6" s="632"/>
      <c r="AQ6" s="632"/>
      <c r="AR6" s="673"/>
      <c r="AS6" s="674" t="s">
        <v>20</v>
      </c>
      <c r="AT6" s="632"/>
      <c r="AU6" s="632"/>
      <c r="AV6" s="632"/>
      <c r="AW6" s="633"/>
      <c r="AX6" s="694" t="s">
        <v>162</v>
      </c>
      <c r="AY6" s="659"/>
      <c r="AZ6" s="659"/>
      <c r="BA6" s="659"/>
      <c r="BB6" s="695"/>
      <c r="BC6" s="658" t="s">
        <v>161</v>
      </c>
      <c r="BD6" s="659"/>
      <c r="BE6" s="659"/>
      <c r="BF6" s="659"/>
      <c r="BG6" s="660"/>
      <c r="BH6" s="171"/>
      <c r="BI6" s="212"/>
      <c r="BJ6" s="213"/>
      <c r="BK6" s="213"/>
      <c r="BL6" s="213"/>
      <c r="BN6" s="215"/>
      <c r="BP6" s="216"/>
    </row>
    <row r="7" spans="1:68" s="214" customFormat="1" ht="32.25" customHeight="1" x14ac:dyDescent="0.25">
      <c r="A7" s="641"/>
      <c r="B7" s="644"/>
      <c r="C7" s="656"/>
      <c r="D7" s="647"/>
      <c r="E7" s="650"/>
      <c r="F7" s="635"/>
      <c r="G7" s="638"/>
      <c r="H7" s="635"/>
      <c r="I7" s="662"/>
      <c r="J7" s="326"/>
      <c r="K7" s="667"/>
      <c r="L7" s="668"/>
      <c r="M7" s="669"/>
      <c r="N7" s="635"/>
      <c r="O7" s="635"/>
      <c r="P7" s="482"/>
      <c r="Q7" s="635"/>
      <c r="R7" s="369"/>
      <c r="S7" s="201"/>
      <c r="T7" s="631" t="s">
        <v>115</v>
      </c>
      <c r="U7" s="632"/>
      <c r="V7" s="632"/>
      <c r="W7" s="632"/>
      <c r="X7" s="673"/>
      <c r="Y7" s="674" t="s">
        <v>156</v>
      </c>
      <c r="Z7" s="632"/>
      <c r="AA7" s="632"/>
      <c r="AB7" s="632"/>
      <c r="AC7" s="633"/>
      <c r="AD7" s="631" t="s">
        <v>115</v>
      </c>
      <c r="AE7" s="632"/>
      <c r="AF7" s="632"/>
      <c r="AG7" s="632"/>
      <c r="AH7" s="673"/>
      <c r="AI7" s="674" t="s">
        <v>156</v>
      </c>
      <c r="AJ7" s="632"/>
      <c r="AK7" s="632"/>
      <c r="AL7" s="632"/>
      <c r="AM7" s="633"/>
      <c r="AN7" s="631" t="s">
        <v>115</v>
      </c>
      <c r="AO7" s="632"/>
      <c r="AP7" s="632"/>
      <c r="AQ7" s="632"/>
      <c r="AR7" s="673"/>
      <c r="AS7" s="674" t="s">
        <v>184</v>
      </c>
      <c r="AT7" s="632"/>
      <c r="AU7" s="632"/>
      <c r="AV7" s="632"/>
      <c r="AW7" s="633"/>
      <c r="AX7" s="694" t="s">
        <v>115</v>
      </c>
      <c r="AY7" s="659"/>
      <c r="AZ7" s="659"/>
      <c r="BA7" s="659"/>
      <c r="BB7" s="695"/>
      <c r="BC7" s="658" t="s">
        <v>192</v>
      </c>
      <c r="BD7" s="659"/>
      <c r="BE7" s="659"/>
      <c r="BF7" s="659"/>
      <c r="BG7" s="660"/>
      <c r="BH7" s="171"/>
      <c r="BI7" s="212"/>
      <c r="BJ7" s="213"/>
      <c r="BK7" s="213"/>
      <c r="BL7" s="213"/>
      <c r="BN7" s="215"/>
      <c r="BP7" s="216"/>
    </row>
    <row r="8" spans="1:68" s="214" customFormat="1" ht="16.5" customHeight="1" x14ac:dyDescent="0.25">
      <c r="A8" s="641"/>
      <c r="B8" s="644"/>
      <c r="C8" s="656"/>
      <c r="D8" s="647"/>
      <c r="E8" s="650"/>
      <c r="F8" s="635"/>
      <c r="G8" s="638"/>
      <c r="H8" s="635"/>
      <c r="I8" s="662"/>
      <c r="J8" s="326"/>
      <c r="K8" s="670"/>
      <c r="L8" s="671"/>
      <c r="M8" s="672"/>
      <c r="N8" s="635"/>
      <c r="O8" s="635"/>
      <c r="P8" s="482"/>
      <c r="Q8" s="635"/>
      <c r="R8" s="369"/>
      <c r="S8" s="201"/>
      <c r="T8" s="685" t="s">
        <v>187</v>
      </c>
      <c r="U8" s="683"/>
      <c r="V8" s="683"/>
      <c r="W8" s="683"/>
      <c r="X8" s="686"/>
      <c r="Y8" s="682" t="s">
        <v>188</v>
      </c>
      <c r="Z8" s="683"/>
      <c r="AA8" s="683"/>
      <c r="AB8" s="683"/>
      <c r="AC8" s="684"/>
      <c r="AD8" s="682" t="s">
        <v>257</v>
      </c>
      <c r="AE8" s="683"/>
      <c r="AF8" s="683"/>
      <c r="AG8" s="683"/>
      <c r="AH8" s="684"/>
      <c r="AI8" s="682" t="s">
        <v>265</v>
      </c>
      <c r="AJ8" s="683"/>
      <c r="AK8" s="683"/>
      <c r="AL8" s="683"/>
      <c r="AM8" s="684"/>
      <c r="AN8" s="685" t="s">
        <v>185</v>
      </c>
      <c r="AO8" s="683"/>
      <c r="AP8" s="683"/>
      <c r="AQ8" s="683"/>
      <c r="AR8" s="686"/>
      <c r="AS8" s="682" t="s">
        <v>255</v>
      </c>
      <c r="AT8" s="683"/>
      <c r="AU8" s="683"/>
      <c r="AV8" s="683"/>
      <c r="AW8" s="684"/>
      <c r="AX8" s="687" t="s">
        <v>256</v>
      </c>
      <c r="AY8" s="688"/>
      <c r="AZ8" s="688"/>
      <c r="BA8" s="688"/>
      <c r="BB8" s="689"/>
      <c r="BC8" s="690" t="s">
        <v>186</v>
      </c>
      <c r="BD8" s="688"/>
      <c r="BE8" s="688"/>
      <c r="BF8" s="688"/>
      <c r="BG8" s="691"/>
      <c r="BH8" s="171"/>
      <c r="BI8" s="212"/>
      <c r="BJ8" s="213"/>
      <c r="BK8" s="213"/>
      <c r="BL8" s="213"/>
      <c r="BN8" s="215"/>
      <c r="BP8" s="216"/>
    </row>
    <row r="9" spans="1:68" s="219" customFormat="1" ht="166.5" customHeight="1" x14ac:dyDescent="0.25">
      <c r="A9" s="642"/>
      <c r="B9" s="645"/>
      <c r="C9" s="657"/>
      <c r="D9" s="648"/>
      <c r="E9" s="651"/>
      <c r="F9" s="636"/>
      <c r="G9" s="639"/>
      <c r="H9" s="636"/>
      <c r="I9" s="663"/>
      <c r="J9" s="327" t="s">
        <v>121</v>
      </c>
      <c r="K9" s="175" t="s">
        <v>127</v>
      </c>
      <c r="L9" s="175" t="s">
        <v>22</v>
      </c>
      <c r="M9" s="175" t="s">
        <v>23</v>
      </c>
      <c r="N9" s="636"/>
      <c r="O9" s="636"/>
      <c r="P9" s="483" t="s">
        <v>113</v>
      </c>
      <c r="Q9" s="636"/>
      <c r="R9" s="370" t="s">
        <v>152</v>
      </c>
      <c r="S9" s="160" t="s">
        <v>153</v>
      </c>
      <c r="T9" s="209" t="s">
        <v>157</v>
      </c>
      <c r="U9" s="29" t="s">
        <v>113</v>
      </c>
      <c r="V9" s="29" t="s">
        <v>158</v>
      </c>
      <c r="W9" s="197" t="s">
        <v>13</v>
      </c>
      <c r="X9" s="198" t="s">
        <v>8</v>
      </c>
      <c r="Y9" s="199" t="s">
        <v>157</v>
      </c>
      <c r="Z9" s="29" t="s">
        <v>113</v>
      </c>
      <c r="AA9" s="29" t="s">
        <v>158</v>
      </c>
      <c r="AB9" s="197" t="s">
        <v>13</v>
      </c>
      <c r="AC9" s="200" t="s">
        <v>8</v>
      </c>
      <c r="AD9" s="199" t="s">
        <v>157</v>
      </c>
      <c r="AE9" s="29" t="s">
        <v>113</v>
      </c>
      <c r="AF9" s="29" t="s">
        <v>158</v>
      </c>
      <c r="AG9" s="197" t="s">
        <v>13</v>
      </c>
      <c r="AH9" s="198" t="s">
        <v>8</v>
      </c>
      <c r="AI9" s="199" t="s">
        <v>157</v>
      </c>
      <c r="AJ9" s="29" t="s">
        <v>113</v>
      </c>
      <c r="AK9" s="29" t="s">
        <v>158</v>
      </c>
      <c r="AL9" s="197" t="s">
        <v>13</v>
      </c>
      <c r="AM9" s="200" t="s">
        <v>8</v>
      </c>
      <c r="AN9" s="199" t="s">
        <v>157</v>
      </c>
      <c r="AO9" s="29" t="s">
        <v>113</v>
      </c>
      <c r="AP9" s="29" t="s">
        <v>158</v>
      </c>
      <c r="AQ9" s="197" t="s">
        <v>13</v>
      </c>
      <c r="AR9" s="198" t="s">
        <v>8</v>
      </c>
      <c r="AS9" s="199" t="s">
        <v>157</v>
      </c>
      <c r="AT9" s="29" t="s">
        <v>113</v>
      </c>
      <c r="AU9" s="29" t="s">
        <v>158</v>
      </c>
      <c r="AV9" s="197" t="s">
        <v>13</v>
      </c>
      <c r="AW9" s="200" t="s">
        <v>8</v>
      </c>
      <c r="AX9" s="199" t="s">
        <v>157</v>
      </c>
      <c r="AY9" s="29" t="s">
        <v>113</v>
      </c>
      <c r="AZ9" s="29" t="s">
        <v>158</v>
      </c>
      <c r="BA9" s="197" t="s">
        <v>13</v>
      </c>
      <c r="BB9" s="198" t="s">
        <v>8</v>
      </c>
      <c r="BC9" s="199" t="s">
        <v>157</v>
      </c>
      <c r="BD9" s="29" t="s">
        <v>113</v>
      </c>
      <c r="BE9" s="29" t="s">
        <v>158</v>
      </c>
      <c r="BF9" s="197" t="s">
        <v>13</v>
      </c>
      <c r="BG9" s="200" t="s">
        <v>8</v>
      </c>
      <c r="BH9" s="176"/>
      <c r="BI9" s="217"/>
      <c r="BJ9" s="218"/>
      <c r="BK9" s="218"/>
      <c r="BL9" s="218"/>
      <c r="BN9" s="220"/>
      <c r="BP9" s="221"/>
    </row>
    <row r="10" spans="1:68" s="225" customFormat="1" x14ac:dyDescent="0.25">
      <c r="A10" s="226">
        <v>1</v>
      </c>
      <c r="B10" s="226">
        <v>2</v>
      </c>
      <c r="C10" s="226">
        <v>3</v>
      </c>
      <c r="D10" s="227"/>
      <c r="E10" s="224">
        <v>4</v>
      </c>
      <c r="F10" s="228">
        <v>5</v>
      </c>
      <c r="G10" s="229">
        <v>6</v>
      </c>
      <c r="H10" s="228">
        <v>7</v>
      </c>
      <c r="I10" s="228">
        <v>8</v>
      </c>
      <c r="J10" s="328"/>
      <c r="K10" s="228">
        <v>9</v>
      </c>
      <c r="L10" s="228">
        <v>10</v>
      </c>
      <c r="M10" s="228">
        <v>11</v>
      </c>
      <c r="N10" s="174">
        <v>12</v>
      </c>
      <c r="O10" s="228">
        <v>13</v>
      </c>
      <c r="P10" s="228">
        <v>14</v>
      </c>
      <c r="Q10" s="228">
        <v>15</v>
      </c>
      <c r="R10" s="371"/>
      <c r="S10" s="230"/>
      <c r="T10" s="185">
        <v>16</v>
      </c>
      <c r="U10" s="168">
        <v>17</v>
      </c>
      <c r="V10" s="168">
        <v>18</v>
      </c>
      <c r="W10" s="26">
        <v>19</v>
      </c>
      <c r="X10" s="178">
        <v>20</v>
      </c>
      <c r="Y10" s="170">
        <v>21</v>
      </c>
      <c r="Z10" s="168">
        <v>22</v>
      </c>
      <c r="AA10" s="169">
        <v>23</v>
      </c>
      <c r="AB10" s="145">
        <v>24</v>
      </c>
      <c r="AC10" s="105">
        <v>25</v>
      </c>
      <c r="AD10" s="170">
        <v>26</v>
      </c>
      <c r="AE10" s="168">
        <v>27</v>
      </c>
      <c r="AF10" s="168">
        <v>28</v>
      </c>
      <c r="AG10" s="145">
        <v>29</v>
      </c>
      <c r="AH10" s="178">
        <v>30</v>
      </c>
      <c r="AI10" s="170">
        <v>31</v>
      </c>
      <c r="AJ10" s="168">
        <v>32</v>
      </c>
      <c r="AK10" s="169">
        <v>33</v>
      </c>
      <c r="AL10" s="145">
        <v>34</v>
      </c>
      <c r="AM10" s="105">
        <v>35</v>
      </c>
      <c r="AN10" s="185">
        <v>36</v>
      </c>
      <c r="AO10" s="168">
        <v>37</v>
      </c>
      <c r="AP10" s="168">
        <v>38</v>
      </c>
      <c r="AQ10" s="26">
        <v>39</v>
      </c>
      <c r="AR10" s="178">
        <v>40</v>
      </c>
      <c r="AS10" s="170">
        <v>41</v>
      </c>
      <c r="AT10" s="168">
        <v>42</v>
      </c>
      <c r="AU10" s="168">
        <v>43</v>
      </c>
      <c r="AV10" s="26">
        <v>44</v>
      </c>
      <c r="AW10" s="150">
        <v>45</v>
      </c>
      <c r="AX10" s="185">
        <v>46</v>
      </c>
      <c r="AY10" s="168">
        <v>47</v>
      </c>
      <c r="AZ10" s="168">
        <v>48</v>
      </c>
      <c r="BA10" s="26">
        <v>49</v>
      </c>
      <c r="BB10" s="178">
        <v>50</v>
      </c>
      <c r="BC10" s="170">
        <v>51</v>
      </c>
      <c r="BD10" s="168">
        <v>52</v>
      </c>
      <c r="BE10" s="168">
        <v>53</v>
      </c>
      <c r="BF10" s="26">
        <v>54</v>
      </c>
      <c r="BG10" s="150">
        <v>55</v>
      </c>
      <c r="BH10" s="171"/>
      <c r="BI10" s="126">
        <v>4</v>
      </c>
      <c r="BJ10" s="172"/>
      <c r="BK10" s="172"/>
      <c r="BL10" s="172"/>
      <c r="BN10" s="231"/>
      <c r="BP10" s="116"/>
    </row>
    <row r="11" spans="1:68" x14ac:dyDescent="0.25">
      <c r="A11" s="161"/>
      <c r="B11" s="309"/>
      <c r="C11" s="162"/>
      <c r="D11" s="21"/>
      <c r="E11" s="173"/>
      <c r="F11" s="22"/>
      <c r="G11" s="163"/>
      <c r="H11" s="22"/>
      <c r="I11" s="22"/>
      <c r="J11" s="326"/>
      <c r="K11" s="22"/>
      <c r="L11" s="22"/>
      <c r="M11" s="22"/>
      <c r="N11" s="483"/>
      <c r="O11" s="23" t="s">
        <v>116</v>
      </c>
      <c r="P11" s="23"/>
      <c r="Q11" s="24"/>
      <c r="R11" s="369"/>
      <c r="S11" s="201"/>
      <c r="T11" s="186">
        <v>17</v>
      </c>
      <c r="U11" s="25"/>
      <c r="V11" s="25"/>
      <c r="W11" s="26"/>
      <c r="X11" s="178"/>
      <c r="Y11" s="98">
        <v>22</v>
      </c>
      <c r="Z11" s="25"/>
      <c r="AA11" s="177"/>
      <c r="AB11" s="145"/>
      <c r="AC11" s="105"/>
      <c r="AD11" s="98">
        <v>14</v>
      </c>
      <c r="AE11" s="25"/>
      <c r="AF11" s="25"/>
      <c r="AG11" s="145"/>
      <c r="AH11" s="178"/>
      <c r="AI11" s="98">
        <v>9</v>
      </c>
      <c r="AJ11" s="25"/>
      <c r="AK11" s="177"/>
      <c r="AL11" s="145"/>
      <c r="AM11" s="105"/>
      <c r="AN11" s="186">
        <v>12</v>
      </c>
      <c r="AO11" s="25"/>
      <c r="AP11" s="25"/>
      <c r="AQ11" s="26"/>
      <c r="AR11" s="178"/>
      <c r="AS11" s="98">
        <v>12</v>
      </c>
      <c r="AT11" s="25"/>
      <c r="AU11" s="25"/>
      <c r="AV11" s="26"/>
      <c r="AW11" s="150"/>
      <c r="AX11" s="186">
        <v>14</v>
      </c>
      <c r="AY11" s="262"/>
      <c r="AZ11" s="262"/>
      <c r="BA11" s="263"/>
      <c r="BB11" s="264"/>
      <c r="BC11" s="98">
        <v>6</v>
      </c>
      <c r="BD11" s="262"/>
      <c r="BE11" s="262"/>
      <c r="BF11" s="263"/>
      <c r="BG11" s="265"/>
      <c r="BH11" s="20">
        <f>SUM(T11:BG11)</f>
        <v>106</v>
      </c>
      <c r="BI11" s="126"/>
      <c r="BK11" s="125" t="s">
        <v>27</v>
      </c>
      <c r="BL11" s="125" t="s">
        <v>138</v>
      </c>
      <c r="BN11" s="127" t="s">
        <v>131</v>
      </c>
    </row>
    <row r="12" spans="1:68" x14ac:dyDescent="0.25">
      <c r="A12" s="161"/>
      <c r="B12" s="162"/>
      <c r="C12" s="162"/>
      <c r="D12" s="21"/>
      <c r="E12" s="173"/>
      <c r="F12" s="252" t="s">
        <v>126</v>
      </c>
      <c r="G12" s="163"/>
      <c r="H12" s="22"/>
      <c r="I12" s="22"/>
      <c r="J12" s="326"/>
      <c r="K12" s="22"/>
      <c r="L12" s="22"/>
      <c r="M12" s="22"/>
      <c r="N12" s="483"/>
      <c r="O12" s="139" t="s">
        <v>117</v>
      </c>
      <c r="P12" s="23"/>
      <c r="Q12" s="24"/>
      <c r="R12" s="369"/>
      <c r="S12" s="201"/>
      <c r="T12" s="186">
        <v>0</v>
      </c>
      <c r="U12" s="25"/>
      <c r="V12" s="25"/>
      <c r="W12" s="26"/>
      <c r="X12" s="178"/>
      <c r="Y12" s="98">
        <v>0</v>
      </c>
      <c r="Z12" s="25"/>
      <c r="AA12" s="177"/>
      <c r="AB12" s="145"/>
      <c r="AC12" s="105"/>
      <c r="AD12" s="98">
        <v>2</v>
      </c>
      <c r="AE12" s="25"/>
      <c r="AF12" s="25"/>
      <c r="AG12" s="145"/>
      <c r="AH12" s="178"/>
      <c r="AI12" s="98">
        <v>14</v>
      </c>
      <c r="AJ12" s="25"/>
      <c r="AK12" s="177"/>
      <c r="AL12" s="145"/>
      <c r="AM12" s="105"/>
      <c r="AN12" s="186">
        <v>4</v>
      </c>
      <c r="AO12" s="25"/>
      <c r="AP12" s="25"/>
      <c r="AQ12" s="26"/>
      <c r="AR12" s="178"/>
      <c r="AS12" s="98">
        <v>12</v>
      </c>
      <c r="AT12" s="25"/>
      <c r="AU12" s="25"/>
      <c r="AV12" s="26"/>
      <c r="AW12" s="150"/>
      <c r="AX12" s="186">
        <v>3</v>
      </c>
      <c r="AY12" s="262"/>
      <c r="AZ12" s="262"/>
      <c r="BA12" s="263"/>
      <c r="BB12" s="264"/>
      <c r="BC12" s="98">
        <v>11</v>
      </c>
      <c r="BD12" s="262"/>
      <c r="BE12" s="262"/>
      <c r="BF12" s="263"/>
      <c r="BG12" s="265"/>
      <c r="BH12" s="20">
        <f>SUM(T12:BG12)</f>
        <v>46</v>
      </c>
      <c r="BI12" s="53">
        <f>SUM(BH3:BH12)</f>
        <v>152</v>
      </c>
      <c r="BK12" s="125">
        <v>7</v>
      </c>
      <c r="BL12" s="125">
        <v>6</v>
      </c>
      <c r="BM12" s="16">
        <f>SUM(BI12:BL12)</f>
        <v>165</v>
      </c>
      <c r="BN12" s="128">
        <v>165</v>
      </c>
    </row>
    <row r="13" spans="1:68" x14ac:dyDescent="0.25">
      <c r="A13" s="161"/>
      <c r="B13" s="162"/>
      <c r="C13" s="162"/>
      <c r="D13" s="21"/>
      <c r="E13" s="173"/>
      <c r="F13" s="308"/>
      <c r="G13" s="163"/>
      <c r="H13" s="22"/>
      <c r="I13" s="22"/>
      <c r="J13" s="326"/>
      <c r="K13" s="22"/>
      <c r="L13" s="22"/>
      <c r="M13" s="22"/>
      <c r="N13" s="483"/>
      <c r="O13" s="23" t="s">
        <v>27</v>
      </c>
      <c r="P13" s="23"/>
      <c r="Q13" s="24"/>
      <c r="R13" s="369"/>
      <c r="S13" s="201"/>
      <c r="T13" s="186">
        <v>0</v>
      </c>
      <c r="U13" s="25"/>
      <c r="V13" s="25"/>
      <c r="W13" s="26"/>
      <c r="X13" s="178"/>
      <c r="Y13" s="98">
        <v>2</v>
      </c>
      <c r="Z13" s="25"/>
      <c r="AA13" s="177"/>
      <c r="AB13" s="145"/>
      <c r="AC13" s="105"/>
      <c r="AD13" s="98">
        <v>1</v>
      </c>
      <c r="AE13" s="25"/>
      <c r="AF13" s="25"/>
      <c r="AG13" s="145"/>
      <c r="AH13" s="178"/>
      <c r="AI13" s="98">
        <v>1</v>
      </c>
      <c r="AJ13" s="25"/>
      <c r="AK13" s="177"/>
      <c r="AL13" s="145"/>
      <c r="AM13" s="105"/>
      <c r="AN13" s="186">
        <v>1</v>
      </c>
      <c r="AO13" s="25"/>
      <c r="AP13" s="25"/>
      <c r="AQ13" s="26"/>
      <c r="AR13" s="178"/>
      <c r="AS13" s="98">
        <v>1</v>
      </c>
      <c r="AT13" s="25"/>
      <c r="AU13" s="25"/>
      <c r="AV13" s="26"/>
      <c r="AW13" s="150"/>
      <c r="AX13" s="186">
        <v>0</v>
      </c>
      <c r="AY13" s="262"/>
      <c r="AZ13" s="262"/>
      <c r="BA13" s="263"/>
      <c r="BB13" s="264"/>
      <c r="BC13" s="98">
        <v>1</v>
      </c>
      <c r="BD13" s="262"/>
      <c r="BE13" s="262"/>
      <c r="BF13" s="263"/>
      <c r="BG13" s="265"/>
      <c r="BH13" s="171">
        <f t="shared" ref="BH13" si="0">SUM(T13:BG13)</f>
        <v>7</v>
      </c>
      <c r="BI13" s="53"/>
      <c r="BK13" s="125"/>
      <c r="BL13" s="125"/>
      <c r="BN13" s="128"/>
    </row>
    <row r="14" spans="1:68" s="243" customFormat="1" x14ac:dyDescent="0.25">
      <c r="A14" s="245"/>
      <c r="B14" s="246" t="s">
        <v>24</v>
      </c>
      <c r="C14" s="246"/>
      <c r="D14" s="28"/>
      <c r="E14" s="385">
        <v>1296</v>
      </c>
      <c r="F14" s="247"/>
      <c r="G14" s="248"/>
      <c r="H14" s="247"/>
      <c r="I14" s="247"/>
      <c r="J14" s="329"/>
      <c r="K14" s="247"/>
      <c r="L14" s="247"/>
      <c r="M14" s="256" t="s">
        <v>24</v>
      </c>
      <c r="N14" s="249"/>
      <c r="O14" s="167"/>
      <c r="P14" s="167"/>
      <c r="Q14" s="167"/>
      <c r="R14" s="372"/>
      <c r="S14" s="250"/>
      <c r="T14" s="232">
        <f>(T11+T12+T13)*36</f>
        <v>612</v>
      </c>
      <c r="U14" s="233"/>
      <c r="V14" s="234"/>
      <c r="W14" s="235"/>
      <c r="X14" s="236"/>
      <c r="Y14" s="237">
        <f>(Y11+Y12+Y13)*36</f>
        <v>864</v>
      </c>
      <c r="Z14" s="233"/>
      <c r="AA14" s="238"/>
      <c r="AB14" s="239"/>
      <c r="AC14" s="240"/>
      <c r="AD14" s="237">
        <f>(AD11+AD12++AD13)*36</f>
        <v>612</v>
      </c>
      <c r="AE14" s="233"/>
      <c r="AF14" s="234"/>
      <c r="AG14" s="239"/>
      <c r="AH14" s="236"/>
      <c r="AI14" s="237">
        <f>(AI11+AI12+AI13)*36</f>
        <v>864</v>
      </c>
      <c r="AJ14" s="233"/>
      <c r="AK14" s="238"/>
      <c r="AL14" s="239"/>
      <c r="AM14" s="240"/>
      <c r="AN14" s="232">
        <f>(AN11+AN12+AN13)*36</f>
        <v>612</v>
      </c>
      <c r="AO14" s="233"/>
      <c r="AP14" s="234"/>
      <c r="AQ14" s="235"/>
      <c r="AR14" s="236"/>
      <c r="AS14" s="237">
        <f>(AS11+AS12+AS13)*36</f>
        <v>900</v>
      </c>
      <c r="AT14" s="233"/>
      <c r="AU14" s="234"/>
      <c r="AV14" s="235"/>
      <c r="AW14" s="240"/>
      <c r="AX14" s="232">
        <f>(AX11+AX12+AX13)*36</f>
        <v>612</v>
      </c>
      <c r="AY14" s="266"/>
      <c r="AZ14" s="267"/>
      <c r="BA14" s="268"/>
      <c r="BB14" s="269"/>
      <c r="BC14" s="237">
        <f>(BC11+BC12+BC13)*36</f>
        <v>648</v>
      </c>
      <c r="BD14" s="233"/>
      <c r="BE14" s="234"/>
      <c r="BF14" s="235"/>
      <c r="BG14" s="240"/>
      <c r="BH14" s="241">
        <f>SUM(T14:AT14)</f>
        <v>4464</v>
      </c>
      <c r="BI14" s="242"/>
      <c r="BP14" s="244"/>
    </row>
    <row r="15" spans="1:68" s="243" customFormat="1" x14ac:dyDescent="0.25">
      <c r="A15" s="245"/>
      <c r="B15" s="246" t="s">
        <v>25</v>
      </c>
      <c r="C15" s="246"/>
      <c r="D15" s="28"/>
      <c r="E15" s="452">
        <f>E18+E38</f>
        <v>1296</v>
      </c>
      <c r="F15" s="247"/>
      <c r="G15" s="248"/>
      <c r="H15" s="247"/>
      <c r="I15" s="247"/>
      <c r="J15" s="329"/>
      <c r="K15" s="247"/>
      <c r="L15" s="247"/>
      <c r="M15" s="256" t="s">
        <v>25</v>
      </c>
      <c r="N15" s="249"/>
      <c r="O15" s="167"/>
      <c r="P15" s="167"/>
      <c r="Q15" s="167"/>
      <c r="R15" s="372"/>
      <c r="S15" s="250"/>
      <c r="T15" s="232">
        <f t="shared" ref="T15:BG15" si="1">T18+T38</f>
        <v>612</v>
      </c>
      <c r="U15" s="233">
        <f t="shared" si="1"/>
        <v>0</v>
      </c>
      <c r="V15" s="251">
        <f t="shared" si="1"/>
        <v>0</v>
      </c>
      <c r="W15" s="235">
        <f t="shared" si="1"/>
        <v>0</v>
      </c>
      <c r="X15" s="236">
        <f t="shared" si="1"/>
        <v>0</v>
      </c>
      <c r="Y15" s="237">
        <f t="shared" si="1"/>
        <v>787</v>
      </c>
      <c r="Z15" s="233">
        <f t="shared" si="1"/>
        <v>5</v>
      </c>
      <c r="AA15" s="234">
        <f t="shared" si="1"/>
        <v>0</v>
      </c>
      <c r="AB15" s="235">
        <f t="shared" si="1"/>
        <v>42</v>
      </c>
      <c r="AC15" s="240">
        <f t="shared" si="1"/>
        <v>30</v>
      </c>
      <c r="AD15" s="237">
        <f t="shared" si="1"/>
        <v>504</v>
      </c>
      <c r="AE15" s="233">
        <f t="shared" si="1"/>
        <v>8</v>
      </c>
      <c r="AF15" s="234">
        <f t="shared" si="1"/>
        <v>72</v>
      </c>
      <c r="AG15" s="239">
        <f t="shared" si="1"/>
        <v>10</v>
      </c>
      <c r="AH15" s="433">
        <f t="shared" si="1"/>
        <v>18</v>
      </c>
      <c r="AI15" s="237">
        <f t="shared" si="1"/>
        <v>324</v>
      </c>
      <c r="AJ15" s="233">
        <f t="shared" si="1"/>
        <v>0</v>
      </c>
      <c r="AK15" s="449">
        <f t="shared" si="1"/>
        <v>504</v>
      </c>
      <c r="AL15" s="235">
        <f t="shared" si="1"/>
        <v>14</v>
      </c>
      <c r="AM15" s="430">
        <f t="shared" si="1"/>
        <v>22</v>
      </c>
      <c r="AN15" s="460">
        <f t="shared" si="1"/>
        <v>432</v>
      </c>
      <c r="AO15" s="233">
        <f t="shared" si="1"/>
        <v>2</v>
      </c>
      <c r="AP15" s="449">
        <f t="shared" si="1"/>
        <v>144</v>
      </c>
      <c r="AQ15" s="235">
        <f t="shared" si="1"/>
        <v>16</v>
      </c>
      <c r="AR15" s="236">
        <f t="shared" si="1"/>
        <v>18</v>
      </c>
      <c r="AS15" s="237">
        <f t="shared" si="1"/>
        <v>432</v>
      </c>
      <c r="AT15" s="233">
        <f t="shared" si="1"/>
        <v>0</v>
      </c>
      <c r="AU15" s="234">
        <f t="shared" si="1"/>
        <v>432</v>
      </c>
      <c r="AV15" s="235">
        <f t="shared" si="1"/>
        <v>12</v>
      </c>
      <c r="AW15" s="240">
        <f t="shared" si="1"/>
        <v>24</v>
      </c>
      <c r="AX15" s="232">
        <f t="shared" si="1"/>
        <v>502</v>
      </c>
      <c r="AY15" s="233">
        <f t="shared" si="1"/>
        <v>2</v>
      </c>
      <c r="AZ15" s="234">
        <f t="shared" si="1"/>
        <v>108</v>
      </c>
      <c r="BA15" s="235">
        <f t="shared" si="1"/>
        <v>0</v>
      </c>
      <c r="BB15" s="236">
        <f t="shared" si="1"/>
        <v>0</v>
      </c>
      <c r="BC15" s="237">
        <f t="shared" si="1"/>
        <v>216</v>
      </c>
      <c r="BD15" s="233">
        <f t="shared" si="1"/>
        <v>0</v>
      </c>
      <c r="BE15" s="234">
        <f t="shared" si="1"/>
        <v>396</v>
      </c>
      <c r="BF15" s="235">
        <f t="shared" si="1"/>
        <v>14</v>
      </c>
      <c r="BG15" s="240">
        <f t="shared" si="1"/>
        <v>22</v>
      </c>
      <c r="BH15" s="241">
        <f>SUM(T15:AT15)</f>
        <v>3996</v>
      </c>
      <c r="BI15" s="242"/>
      <c r="BP15" s="244"/>
    </row>
    <row r="16" spans="1:68" s="243" customFormat="1" x14ac:dyDescent="0.25">
      <c r="A16" s="245"/>
      <c r="B16" s="246" t="s">
        <v>26</v>
      </c>
      <c r="C16" s="246"/>
      <c r="D16" s="28"/>
      <c r="E16" s="452">
        <f>E14-E15</f>
        <v>0</v>
      </c>
      <c r="F16" s="307"/>
      <c r="G16" s="253"/>
      <c r="H16" s="247"/>
      <c r="I16" s="247"/>
      <c r="J16" s="329"/>
      <c r="K16" s="247"/>
      <c r="L16" s="247"/>
      <c r="M16" s="256" t="s">
        <v>26</v>
      </c>
      <c r="N16" s="249"/>
      <c r="O16" s="167"/>
      <c r="P16" s="167"/>
      <c r="Q16" s="167"/>
      <c r="R16" s="372"/>
      <c r="S16" s="250"/>
      <c r="T16" s="254">
        <f>T14-T15-U15-V15-W15-X15</f>
        <v>0</v>
      </c>
      <c r="U16" s="233"/>
      <c r="V16" s="234"/>
      <c r="W16" s="235"/>
      <c r="X16" s="236"/>
      <c r="Y16" s="255">
        <f>Y14-Y15-Z15-AA15-AB15-AC15</f>
        <v>0</v>
      </c>
      <c r="Z16" s="233"/>
      <c r="AA16" s="238"/>
      <c r="AB16" s="239"/>
      <c r="AC16" s="240"/>
      <c r="AD16" s="255">
        <f>AD14-AD15-AE15-AF15-AG15-AH15</f>
        <v>0</v>
      </c>
      <c r="AE16" s="233"/>
      <c r="AF16" s="234"/>
      <c r="AG16" s="239"/>
      <c r="AH16" s="236"/>
      <c r="AI16" s="432">
        <f>AI14-AI15-AJ15-AK15-AL15-AM15</f>
        <v>0</v>
      </c>
      <c r="AJ16" s="233"/>
      <c r="AK16" s="238"/>
      <c r="AL16" s="239"/>
      <c r="AM16" s="240"/>
      <c r="AN16" s="461">
        <f>AN14-AN15-AO15-AP15-AQ15-AR15</f>
        <v>0</v>
      </c>
      <c r="AO16" s="233"/>
      <c r="AP16" s="234"/>
      <c r="AQ16" s="235"/>
      <c r="AR16" s="236"/>
      <c r="AS16" s="255">
        <f>AS14-AS15-AT15-AU15-AV15-AW15</f>
        <v>0</v>
      </c>
      <c r="AT16" s="233"/>
      <c r="AU16" s="234"/>
      <c r="AV16" s="235"/>
      <c r="AW16" s="240"/>
      <c r="AX16" s="254">
        <f>AX14-AX15-AY15-AZ15-BA15-BB15</f>
        <v>0</v>
      </c>
      <c r="AY16" s="266"/>
      <c r="AZ16" s="267"/>
      <c r="BA16" s="268"/>
      <c r="BB16" s="269"/>
      <c r="BC16" s="255">
        <f>BC14-BC15-BD15-BE15-BF15-BG15</f>
        <v>0</v>
      </c>
      <c r="BD16" s="266"/>
      <c r="BE16" s="267"/>
      <c r="BF16" s="268"/>
      <c r="BG16" s="270"/>
      <c r="BH16" s="241">
        <f>SUM(T16:AT16)</f>
        <v>0</v>
      </c>
      <c r="BI16" s="242"/>
      <c r="BP16" s="244"/>
    </row>
    <row r="17" spans="1:68" s="38" customFormat="1" x14ac:dyDescent="0.25">
      <c r="A17" s="30"/>
      <c r="B17" s="2"/>
      <c r="C17" s="2"/>
      <c r="D17" s="32"/>
      <c r="E17" s="5"/>
      <c r="F17" s="31"/>
      <c r="G17" s="31"/>
      <c r="H17" s="31"/>
      <c r="I17" s="31"/>
      <c r="J17" s="31"/>
      <c r="K17" s="31"/>
      <c r="L17" s="31"/>
      <c r="M17" s="31"/>
      <c r="N17" s="33"/>
      <c r="O17" s="34"/>
      <c r="P17" s="34"/>
      <c r="Q17" s="34"/>
      <c r="R17" s="373"/>
      <c r="S17" s="202"/>
      <c r="T17" s="187"/>
      <c r="U17" s="35"/>
      <c r="V17" s="35"/>
      <c r="W17" s="35"/>
      <c r="X17" s="179"/>
      <c r="Y17" s="99"/>
      <c r="Z17" s="35"/>
      <c r="AA17" s="143"/>
      <c r="AB17" s="143"/>
      <c r="AC17" s="106"/>
      <c r="AD17" s="99"/>
      <c r="AE17" s="35"/>
      <c r="AF17" s="35"/>
      <c r="AG17" s="143"/>
      <c r="AH17" s="179"/>
      <c r="AI17" s="99"/>
      <c r="AJ17" s="35"/>
      <c r="AK17" s="143"/>
      <c r="AL17" s="143"/>
      <c r="AM17" s="106"/>
      <c r="AN17" s="187"/>
      <c r="AO17" s="35"/>
      <c r="AP17" s="35"/>
      <c r="AQ17" s="35"/>
      <c r="AR17" s="179"/>
      <c r="AS17" s="99"/>
      <c r="AT17" s="35"/>
      <c r="AU17" s="35"/>
      <c r="AV17" s="35"/>
      <c r="AW17" s="188"/>
      <c r="AX17" s="187"/>
      <c r="AY17" s="35"/>
      <c r="AZ17" s="35"/>
      <c r="BA17" s="35"/>
      <c r="BB17" s="179"/>
      <c r="BC17" s="99"/>
      <c r="BD17" s="35"/>
      <c r="BE17" s="35"/>
      <c r="BF17" s="35"/>
      <c r="BG17" s="188"/>
      <c r="BH17" s="36"/>
      <c r="BI17" s="37" t="e">
        <f>BI19+#REF!+BI34</f>
        <v>#REF!</v>
      </c>
      <c r="BJ17" s="37"/>
      <c r="BP17" s="118"/>
    </row>
    <row r="18" spans="1:68" ht="29.25" customHeight="1" x14ac:dyDescent="0.25">
      <c r="A18" s="395" t="s">
        <v>28</v>
      </c>
      <c r="B18" s="395" t="s">
        <v>29</v>
      </c>
      <c r="C18" s="434" t="s">
        <v>196</v>
      </c>
      <c r="D18" s="349">
        <f t="shared" ref="D18:AI18" si="2">D19+D31+D34</f>
        <v>1412</v>
      </c>
      <c r="E18" s="349">
        <f t="shared" si="2"/>
        <v>0</v>
      </c>
      <c r="F18" s="349">
        <f t="shared" si="2"/>
        <v>1476</v>
      </c>
      <c r="G18" s="349">
        <f t="shared" si="2"/>
        <v>304</v>
      </c>
      <c r="H18" s="349">
        <f t="shared" si="2"/>
        <v>5</v>
      </c>
      <c r="I18" s="349">
        <f t="shared" si="2"/>
        <v>1399</v>
      </c>
      <c r="J18" s="349">
        <f t="shared" si="2"/>
        <v>1399</v>
      </c>
      <c r="K18" s="349">
        <f t="shared" si="2"/>
        <v>667</v>
      </c>
      <c r="L18" s="349">
        <f t="shared" si="2"/>
        <v>732</v>
      </c>
      <c r="M18" s="349">
        <f t="shared" si="2"/>
        <v>0</v>
      </c>
      <c r="N18" s="349">
        <f t="shared" si="2"/>
        <v>0</v>
      </c>
      <c r="O18" s="349">
        <f t="shared" si="2"/>
        <v>42</v>
      </c>
      <c r="P18" s="349">
        <f t="shared" si="2"/>
        <v>0</v>
      </c>
      <c r="Q18" s="349">
        <f t="shared" si="2"/>
        <v>30</v>
      </c>
      <c r="R18" s="349">
        <f t="shared" si="2"/>
        <v>1476</v>
      </c>
      <c r="S18" s="473">
        <f t="shared" si="2"/>
        <v>1399</v>
      </c>
      <c r="T18" s="472">
        <f t="shared" si="2"/>
        <v>612</v>
      </c>
      <c r="U18" s="349">
        <f t="shared" si="2"/>
        <v>0</v>
      </c>
      <c r="V18" s="349">
        <f t="shared" si="2"/>
        <v>0</v>
      </c>
      <c r="W18" s="349">
        <f t="shared" si="2"/>
        <v>0</v>
      </c>
      <c r="X18" s="474">
        <f t="shared" si="2"/>
        <v>0</v>
      </c>
      <c r="Y18" s="472">
        <f t="shared" si="2"/>
        <v>787</v>
      </c>
      <c r="Z18" s="349">
        <f t="shared" si="2"/>
        <v>5</v>
      </c>
      <c r="AA18" s="349">
        <f t="shared" si="2"/>
        <v>0</v>
      </c>
      <c r="AB18" s="349">
        <f t="shared" si="2"/>
        <v>42</v>
      </c>
      <c r="AC18" s="473">
        <f t="shared" si="2"/>
        <v>30</v>
      </c>
      <c r="AD18" s="472">
        <f t="shared" si="2"/>
        <v>0</v>
      </c>
      <c r="AE18" s="349">
        <f t="shared" si="2"/>
        <v>0</v>
      </c>
      <c r="AF18" s="349">
        <f t="shared" si="2"/>
        <v>0</v>
      </c>
      <c r="AG18" s="349">
        <f t="shared" si="2"/>
        <v>0</v>
      </c>
      <c r="AH18" s="474">
        <f t="shared" si="2"/>
        <v>0</v>
      </c>
      <c r="AI18" s="472">
        <f t="shared" si="2"/>
        <v>0</v>
      </c>
      <c r="AJ18" s="349">
        <f t="shared" ref="AJ18:BG18" si="3">AJ19+AJ31+AJ34</f>
        <v>0</v>
      </c>
      <c r="AK18" s="349">
        <f t="shared" si="3"/>
        <v>0</v>
      </c>
      <c r="AL18" s="349">
        <f t="shared" si="3"/>
        <v>0</v>
      </c>
      <c r="AM18" s="473">
        <f t="shared" si="3"/>
        <v>0</v>
      </c>
      <c r="AN18" s="472">
        <f t="shared" si="3"/>
        <v>0</v>
      </c>
      <c r="AO18" s="349">
        <f t="shared" si="3"/>
        <v>0</v>
      </c>
      <c r="AP18" s="349">
        <f t="shared" si="3"/>
        <v>0</v>
      </c>
      <c r="AQ18" s="349">
        <f t="shared" si="3"/>
        <v>0</v>
      </c>
      <c r="AR18" s="474">
        <f t="shared" si="3"/>
        <v>0</v>
      </c>
      <c r="AS18" s="472">
        <f t="shared" si="3"/>
        <v>0</v>
      </c>
      <c r="AT18" s="349">
        <f t="shared" si="3"/>
        <v>0</v>
      </c>
      <c r="AU18" s="349">
        <f t="shared" si="3"/>
        <v>0</v>
      </c>
      <c r="AV18" s="349">
        <f t="shared" si="3"/>
        <v>0</v>
      </c>
      <c r="AW18" s="473">
        <f t="shared" si="3"/>
        <v>0</v>
      </c>
      <c r="AX18" s="472">
        <f t="shared" si="3"/>
        <v>0</v>
      </c>
      <c r="AY18" s="349">
        <f t="shared" si="3"/>
        <v>0</v>
      </c>
      <c r="AZ18" s="349">
        <f t="shared" si="3"/>
        <v>0</v>
      </c>
      <c r="BA18" s="349">
        <f t="shared" si="3"/>
        <v>0</v>
      </c>
      <c r="BB18" s="474">
        <f t="shared" si="3"/>
        <v>0</v>
      </c>
      <c r="BC18" s="472">
        <f t="shared" si="3"/>
        <v>0</v>
      </c>
      <c r="BD18" s="349">
        <f t="shared" si="3"/>
        <v>0</v>
      </c>
      <c r="BE18" s="349">
        <f t="shared" si="3"/>
        <v>0</v>
      </c>
      <c r="BF18" s="349">
        <f t="shared" si="3"/>
        <v>0</v>
      </c>
      <c r="BG18" s="473">
        <f t="shared" si="3"/>
        <v>0</v>
      </c>
      <c r="BH18" s="19">
        <f>T18+U18+Y18+Z18+AD18+AE18+AI18+AJ18+AN18+AO18+AS18+AT18</f>
        <v>1404</v>
      </c>
      <c r="BI18" s="129" t="s">
        <v>139</v>
      </c>
      <c r="BJ18" s="311" t="s">
        <v>168</v>
      </c>
    </row>
    <row r="19" spans="1:68" s="43" customFormat="1" ht="31.5" customHeight="1" x14ac:dyDescent="0.25">
      <c r="A19" s="396" t="s">
        <v>170</v>
      </c>
      <c r="B19" s="397" t="s">
        <v>169</v>
      </c>
      <c r="C19" s="435" t="s">
        <v>202</v>
      </c>
      <c r="D19" s="11">
        <f t="shared" ref="D19:I19" si="4">SUM(D20:D30)</f>
        <v>1139</v>
      </c>
      <c r="E19" s="11">
        <f t="shared" si="4"/>
        <v>0</v>
      </c>
      <c r="F19" s="11">
        <f t="shared" si="4"/>
        <v>1156</v>
      </c>
      <c r="G19" s="11">
        <f t="shared" si="4"/>
        <v>234</v>
      </c>
      <c r="H19" s="11">
        <f t="shared" si="4"/>
        <v>0</v>
      </c>
      <c r="I19" s="11">
        <f t="shared" si="4"/>
        <v>1115</v>
      </c>
      <c r="J19" s="330">
        <f t="shared" ref="J19:J79" si="5">K19+L19+M19</f>
        <v>1115</v>
      </c>
      <c r="K19" s="11">
        <f t="shared" ref="K19:AP19" si="6">SUM(K20:K30)</f>
        <v>545</v>
      </c>
      <c r="L19" s="11">
        <f t="shared" si="6"/>
        <v>570</v>
      </c>
      <c r="M19" s="11">
        <f t="shared" si="6"/>
        <v>0</v>
      </c>
      <c r="N19" s="11">
        <f t="shared" si="6"/>
        <v>0</v>
      </c>
      <c r="O19" s="11">
        <f t="shared" si="6"/>
        <v>23</v>
      </c>
      <c r="P19" s="11">
        <f t="shared" si="6"/>
        <v>0</v>
      </c>
      <c r="Q19" s="11">
        <f t="shared" si="6"/>
        <v>18</v>
      </c>
      <c r="R19" s="11">
        <f t="shared" si="6"/>
        <v>1156</v>
      </c>
      <c r="S19" s="144">
        <f t="shared" si="6"/>
        <v>1115</v>
      </c>
      <c r="T19" s="189">
        <f t="shared" si="6"/>
        <v>476</v>
      </c>
      <c r="U19" s="11">
        <f t="shared" si="6"/>
        <v>0</v>
      </c>
      <c r="V19" s="11">
        <f t="shared" si="6"/>
        <v>0</v>
      </c>
      <c r="W19" s="11">
        <f t="shared" si="6"/>
        <v>0</v>
      </c>
      <c r="X19" s="180">
        <f t="shared" si="6"/>
        <v>0</v>
      </c>
      <c r="Y19" s="100">
        <f t="shared" si="6"/>
        <v>639</v>
      </c>
      <c r="Z19" s="11">
        <f t="shared" si="6"/>
        <v>0</v>
      </c>
      <c r="AA19" s="11">
        <f t="shared" si="6"/>
        <v>0</v>
      </c>
      <c r="AB19" s="11">
        <f t="shared" si="6"/>
        <v>23</v>
      </c>
      <c r="AC19" s="107">
        <f t="shared" si="6"/>
        <v>18</v>
      </c>
      <c r="AD19" s="100">
        <f t="shared" si="6"/>
        <v>0</v>
      </c>
      <c r="AE19" s="11">
        <f t="shared" si="6"/>
        <v>0</v>
      </c>
      <c r="AF19" s="11">
        <f t="shared" si="6"/>
        <v>0</v>
      </c>
      <c r="AG19" s="144">
        <f t="shared" si="6"/>
        <v>0</v>
      </c>
      <c r="AH19" s="180">
        <f t="shared" si="6"/>
        <v>0</v>
      </c>
      <c r="AI19" s="100">
        <f t="shared" si="6"/>
        <v>0</v>
      </c>
      <c r="AJ19" s="11">
        <f t="shared" si="6"/>
        <v>0</v>
      </c>
      <c r="AK19" s="11">
        <f t="shared" si="6"/>
        <v>0</v>
      </c>
      <c r="AL19" s="11">
        <f t="shared" si="6"/>
        <v>0</v>
      </c>
      <c r="AM19" s="107">
        <f t="shared" si="6"/>
        <v>0</v>
      </c>
      <c r="AN19" s="189">
        <f t="shared" si="6"/>
        <v>0</v>
      </c>
      <c r="AO19" s="11">
        <f t="shared" si="6"/>
        <v>0</v>
      </c>
      <c r="AP19" s="11">
        <f t="shared" si="6"/>
        <v>0</v>
      </c>
      <c r="AQ19" s="11">
        <f t="shared" ref="AQ19:BG19" si="7">SUM(AQ20:AQ30)</f>
        <v>0</v>
      </c>
      <c r="AR19" s="180">
        <f t="shared" si="7"/>
        <v>0</v>
      </c>
      <c r="AS19" s="100">
        <f t="shared" si="7"/>
        <v>0</v>
      </c>
      <c r="AT19" s="11">
        <f t="shared" si="7"/>
        <v>0</v>
      </c>
      <c r="AU19" s="11">
        <f t="shared" si="7"/>
        <v>0</v>
      </c>
      <c r="AV19" s="11">
        <f t="shared" si="7"/>
        <v>0</v>
      </c>
      <c r="AW19" s="107">
        <f t="shared" si="7"/>
        <v>0</v>
      </c>
      <c r="AX19" s="144">
        <f t="shared" si="7"/>
        <v>0</v>
      </c>
      <c r="AY19" s="11">
        <f t="shared" si="7"/>
        <v>0</v>
      </c>
      <c r="AZ19" s="11">
        <f t="shared" si="7"/>
        <v>0</v>
      </c>
      <c r="BA19" s="11">
        <f t="shared" si="7"/>
        <v>0</v>
      </c>
      <c r="BB19" s="180">
        <f t="shared" si="7"/>
        <v>0</v>
      </c>
      <c r="BC19" s="100">
        <f t="shared" si="7"/>
        <v>0</v>
      </c>
      <c r="BD19" s="11">
        <f t="shared" si="7"/>
        <v>0</v>
      </c>
      <c r="BE19" s="11">
        <f t="shared" si="7"/>
        <v>0</v>
      </c>
      <c r="BF19" s="11">
        <f t="shared" si="7"/>
        <v>0</v>
      </c>
      <c r="BG19" s="257">
        <f t="shared" si="7"/>
        <v>0</v>
      </c>
      <c r="BH19" s="19">
        <f>T19+U19+Y19+Z19+AD19+AE19+AI19+AJ19+AN19+AO19+AS19+AT19</f>
        <v>1115</v>
      </c>
      <c r="BI19" s="41">
        <f>SUM(BI20:BI30)</f>
        <v>1012</v>
      </c>
      <c r="BJ19" s="41">
        <f>SUM(BJ20:BJ30)</f>
        <v>907</v>
      </c>
      <c r="BP19" s="119"/>
    </row>
    <row r="20" spans="1:68" ht="20.100000000000001" customHeight="1" x14ac:dyDescent="0.25">
      <c r="A20" s="398" t="s">
        <v>30</v>
      </c>
      <c r="B20" s="399" t="s">
        <v>31</v>
      </c>
      <c r="C20" s="436" t="s">
        <v>201</v>
      </c>
      <c r="D20" s="559">
        <v>56</v>
      </c>
      <c r="E20" s="454"/>
      <c r="F20" s="579">
        <f>H20+I20+N20+O20+Q20</f>
        <v>72</v>
      </c>
      <c r="G20" s="12">
        <v>12</v>
      </c>
      <c r="H20" s="1">
        <f>U20+Z20+AE20+AJ20+AO20+AT20+AY20+BD20</f>
        <v>0</v>
      </c>
      <c r="I20" s="1">
        <f>T20+Y20+AD20+AI20+AN20+AS20+AX20+BC20</f>
        <v>56</v>
      </c>
      <c r="J20" s="330">
        <f t="shared" si="5"/>
        <v>56</v>
      </c>
      <c r="K20" s="1">
        <f>I20-L20-M20</f>
        <v>20</v>
      </c>
      <c r="L20" s="271">
        <v>36</v>
      </c>
      <c r="M20" s="1"/>
      <c r="N20" s="1"/>
      <c r="O20" s="1">
        <f t="shared" ref="O20:O30" si="8">W20+AB20+AG20+AL20+AQ20+AV20+BA20+BF20</f>
        <v>10</v>
      </c>
      <c r="P20" s="1">
        <v>0</v>
      </c>
      <c r="Q20" s="1">
        <f>X20+AC20+AH20+AM20+AR20+AW20+BB20+BG20</f>
        <v>6</v>
      </c>
      <c r="R20" s="358">
        <v>72</v>
      </c>
      <c r="S20" s="206">
        <f>T20+Y20+AD20+AI20+AN20+AS20</f>
        <v>56</v>
      </c>
      <c r="T20" s="582">
        <v>34</v>
      </c>
      <c r="U20" s="4"/>
      <c r="V20" s="3"/>
      <c r="W20" s="13"/>
      <c r="X20" s="181"/>
      <c r="Y20" s="539">
        <v>22</v>
      </c>
      <c r="Z20" s="4"/>
      <c r="AA20" s="223"/>
      <c r="AB20" s="149">
        <v>10</v>
      </c>
      <c r="AC20" s="110">
        <v>6</v>
      </c>
      <c r="AD20" s="102"/>
      <c r="AE20" s="4"/>
      <c r="AF20" s="3"/>
      <c r="AG20" s="146"/>
      <c r="AH20" s="181"/>
      <c r="AI20" s="101"/>
      <c r="AJ20" s="4"/>
      <c r="AK20" s="223"/>
      <c r="AL20" s="146"/>
      <c r="AM20" s="108"/>
      <c r="AN20" s="190"/>
      <c r="AO20" s="4"/>
      <c r="AP20" s="3"/>
      <c r="AQ20" s="13"/>
      <c r="AR20" s="181"/>
      <c r="AS20" s="101"/>
      <c r="AT20" s="4"/>
      <c r="AU20" s="3"/>
      <c r="AV20" s="13"/>
      <c r="AW20" s="108"/>
      <c r="AX20" s="223"/>
      <c r="AY20" s="4"/>
      <c r="AZ20" s="3"/>
      <c r="BA20" s="13"/>
      <c r="BB20" s="181"/>
      <c r="BC20" s="102"/>
      <c r="BD20" s="4"/>
      <c r="BE20" s="3"/>
      <c r="BF20" s="13"/>
      <c r="BG20" s="258"/>
      <c r="BH20" s="19">
        <f>T20+U20+Y20+Z20+AD20+AE20+AI20+AJ20+AN20+AO20+AS20+AT20</f>
        <v>56</v>
      </c>
      <c r="BI20" s="44">
        <v>72</v>
      </c>
      <c r="BJ20" s="8">
        <f>I20</f>
        <v>56</v>
      </c>
      <c r="BL20" s="8">
        <f>BJ20-BI20</f>
        <v>-16</v>
      </c>
    </row>
    <row r="21" spans="1:68" ht="20.100000000000001" customHeight="1" x14ac:dyDescent="0.25">
      <c r="A21" s="398" t="s">
        <v>33</v>
      </c>
      <c r="B21" s="399" t="s">
        <v>34</v>
      </c>
      <c r="C21" s="436" t="s">
        <v>55</v>
      </c>
      <c r="D21" s="559">
        <v>107</v>
      </c>
      <c r="E21" s="454"/>
      <c r="F21" s="579">
        <f>H21+I21+N21+O21+Q21</f>
        <v>108</v>
      </c>
      <c r="G21" s="12">
        <v>14</v>
      </c>
      <c r="H21" s="1">
        <f t="shared" ref="H21:H35" si="9">U21+Z21+AE21+AJ21+AO21+AT21+AY21+BD21</f>
        <v>0</v>
      </c>
      <c r="I21" s="1">
        <f t="shared" ref="I21:I35" si="10">T21+Y21+AD21+AI21+AN21+AS21+AX21+BC21</f>
        <v>108</v>
      </c>
      <c r="J21" s="330">
        <f t="shared" si="5"/>
        <v>108</v>
      </c>
      <c r="K21" s="1">
        <f t="shared" ref="K21:K30" si="11">I21-L21</f>
        <v>54</v>
      </c>
      <c r="L21" s="271">
        <v>54</v>
      </c>
      <c r="M21" s="1"/>
      <c r="N21" s="1"/>
      <c r="O21" s="1">
        <f t="shared" si="8"/>
        <v>0</v>
      </c>
      <c r="P21" s="1">
        <v>0</v>
      </c>
      <c r="Q21" s="1">
        <f t="shared" ref="Q21:Q30" si="12">X21+AC21+AH21+AM21+AR21+AW21+BB21+BG21</f>
        <v>0</v>
      </c>
      <c r="R21" s="358">
        <v>108</v>
      </c>
      <c r="S21" s="206">
        <f t="shared" ref="S21:S35" si="13">T21+Y21+AD21+AI21+AN21+AS21</f>
        <v>108</v>
      </c>
      <c r="T21" s="211">
        <v>68</v>
      </c>
      <c r="U21" s="4"/>
      <c r="V21" s="3"/>
      <c r="W21" s="13"/>
      <c r="X21" s="181"/>
      <c r="Y21" s="536">
        <v>40</v>
      </c>
      <c r="Z21" s="4"/>
      <c r="AA21" s="223"/>
      <c r="AB21" s="149"/>
      <c r="AC21" s="110"/>
      <c r="AD21" s="101"/>
      <c r="AE21" s="4"/>
      <c r="AF21" s="3"/>
      <c r="AG21" s="146"/>
      <c r="AH21" s="181"/>
      <c r="AI21" s="102"/>
      <c r="AJ21" s="4"/>
      <c r="AK21" s="223"/>
      <c r="AL21" s="146"/>
      <c r="AM21" s="108"/>
      <c r="AN21" s="190"/>
      <c r="AO21" s="4"/>
      <c r="AP21" s="3"/>
      <c r="AQ21" s="13"/>
      <c r="AR21" s="181"/>
      <c r="AS21" s="101"/>
      <c r="AT21" s="4"/>
      <c r="AU21" s="3"/>
      <c r="AV21" s="13"/>
      <c r="AW21" s="108"/>
      <c r="AX21" s="223"/>
      <c r="AY21" s="4"/>
      <c r="AZ21" s="3"/>
      <c r="BA21" s="13"/>
      <c r="BB21" s="181"/>
      <c r="BC21" s="102"/>
      <c r="BD21" s="4"/>
      <c r="BE21" s="3"/>
      <c r="BF21" s="13"/>
      <c r="BG21" s="258"/>
      <c r="BH21" s="19">
        <f>T21+U21+Y21+Z21+AD21+AE21+AI21+AJ21+AN21+AO21+AS21+AT21</f>
        <v>108</v>
      </c>
      <c r="BI21" s="44">
        <v>108</v>
      </c>
      <c r="BJ21" s="8">
        <f t="shared" ref="BJ21:BJ35" si="14">I21</f>
        <v>108</v>
      </c>
      <c r="BL21" s="8">
        <f t="shared" ref="BL21:BL35" si="15">BJ21-BI21</f>
        <v>0</v>
      </c>
    </row>
    <row r="22" spans="1:68" ht="20.100000000000001" customHeight="1" x14ac:dyDescent="0.25">
      <c r="A22" s="398" t="s">
        <v>35</v>
      </c>
      <c r="B22" s="399" t="s">
        <v>38</v>
      </c>
      <c r="C22" s="436" t="s">
        <v>55</v>
      </c>
      <c r="D22" s="559">
        <v>133</v>
      </c>
      <c r="E22" s="454"/>
      <c r="F22" s="579">
        <f>H22+I22+N22+O22+Q22</f>
        <v>136</v>
      </c>
      <c r="G22" s="12">
        <v>10</v>
      </c>
      <c r="H22" s="1">
        <f t="shared" si="9"/>
        <v>0</v>
      </c>
      <c r="I22" s="1">
        <f t="shared" si="10"/>
        <v>136</v>
      </c>
      <c r="J22" s="330">
        <f t="shared" si="5"/>
        <v>136</v>
      </c>
      <c r="K22" s="1">
        <f t="shared" si="11"/>
        <v>90</v>
      </c>
      <c r="L22" s="271">
        <v>46</v>
      </c>
      <c r="M22" s="1"/>
      <c r="N22" s="1"/>
      <c r="O22" s="1">
        <f t="shared" si="8"/>
        <v>0</v>
      </c>
      <c r="P22" s="1">
        <v>0</v>
      </c>
      <c r="Q22" s="1">
        <f t="shared" si="12"/>
        <v>0</v>
      </c>
      <c r="R22" s="358">
        <v>136</v>
      </c>
      <c r="S22" s="206">
        <f t="shared" si="13"/>
        <v>136</v>
      </c>
      <c r="T22" s="211">
        <v>51</v>
      </c>
      <c r="U22" s="4"/>
      <c r="V22" s="3"/>
      <c r="W22" s="13"/>
      <c r="X22" s="181"/>
      <c r="Y22" s="536">
        <v>85</v>
      </c>
      <c r="Z22" s="4"/>
      <c r="AA22" s="223"/>
      <c r="AB22" s="149"/>
      <c r="AC22" s="110"/>
      <c r="AD22" s="101"/>
      <c r="AE22" s="4"/>
      <c r="AF22" s="3"/>
      <c r="AG22" s="146"/>
      <c r="AH22" s="181"/>
      <c r="AI22" s="102"/>
      <c r="AJ22" s="4"/>
      <c r="AK22" s="223"/>
      <c r="AL22" s="146"/>
      <c r="AM22" s="108"/>
      <c r="AN22" s="190"/>
      <c r="AO22" s="4"/>
      <c r="AP22" s="3"/>
      <c r="AQ22" s="13"/>
      <c r="AR22" s="181"/>
      <c r="AS22" s="101"/>
      <c r="AT22" s="4"/>
      <c r="AU22" s="3"/>
      <c r="AV22" s="13"/>
      <c r="AW22" s="108"/>
      <c r="AX22" s="223"/>
      <c r="AY22" s="4"/>
      <c r="AZ22" s="3"/>
      <c r="BA22" s="13"/>
      <c r="BB22" s="181"/>
      <c r="BC22" s="102"/>
      <c r="BD22" s="4"/>
      <c r="BE22" s="3"/>
      <c r="BF22" s="13"/>
      <c r="BG22" s="258"/>
      <c r="BH22" s="19"/>
      <c r="BI22" s="44"/>
      <c r="BJ22" s="8"/>
      <c r="BL22" s="8"/>
    </row>
    <row r="23" spans="1:68" ht="20.100000000000001" customHeight="1" x14ac:dyDescent="0.25">
      <c r="A23" s="398" t="s">
        <v>37</v>
      </c>
      <c r="B23" s="399" t="s">
        <v>147</v>
      </c>
      <c r="C23" s="436" t="s">
        <v>55</v>
      </c>
      <c r="D23" s="559">
        <v>71</v>
      </c>
      <c r="E23" s="454"/>
      <c r="F23" s="579">
        <f>H23+I23+N23+O23+Q23</f>
        <v>72</v>
      </c>
      <c r="G23" s="12">
        <v>18</v>
      </c>
      <c r="H23" s="1">
        <f t="shared" si="9"/>
        <v>0</v>
      </c>
      <c r="I23" s="1">
        <f t="shared" si="10"/>
        <v>72</v>
      </c>
      <c r="J23" s="330">
        <f t="shared" si="5"/>
        <v>72</v>
      </c>
      <c r="K23" s="1">
        <f t="shared" si="11"/>
        <v>38</v>
      </c>
      <c r="L23" s="271">
        <v>34</v>
      </c>
      <c r="M23" s="1"/>
      <c r="N23" s="1"/>
      <c r="O23" s="1">
        <f t="shared" si="8"/>
        <v>0</v>
      </c>
      <c r="P23" s="1">
        <v>0</v>
      </c>
      <c r="Q23" s="1">
        <f t="shared" si="12"/>
        <v>0</v>
      </c>
      <c r="R23" s="358">
        <v>72</v>
      </c>
      <c r="S23" s="206">
        <f t="shared" si="13"/>
        <v>72</v>
      </c>
      <c r="T23" s="211">
        <v>34</v>
      </c>
      <c r="U23" s="4"/>
      <c r="V23" s="3"/>
      <c r="W23" s="13"/>
      <c r="X23" s="181"/>
      <c r="Y23" s="536">
        <v>38</v>
      </c>
      <c r="Z23" s="4"/>
      <c r="AA23" s="223"/>
      <c r="AB23" s="149"/>
      <c r="AC23" s="110"/>
      <c r="AD23" s="101"/>
      <c r="AE23" s="4"/>
      <c r="AF23" s="3"/>
      <c r="AG23" s="146"/>
      <c r="AH23" s="181"/>
      <c r="AI23" s="102"/>
      <c r="AJ23" s="4"/>
      <c r="AK23" s="223"/>
      <c r="AL23" s="146"/>
      <c r="AM23" s="108"/>
      <c r="AN23" s="190"/>
      <c r="AO23" s="4"/>
      <c r="AP23" s="3"/>
      <c r="AQ23" s="13"/>
      <c r="AR23" s="181"/>
      <c r="AS23" s="101"/>
      <c r="AT23" s="4"/>
      <c r="AU23" s="3"/>
      <c r="AV23" s="13"/>
      <c r="AW23" s="108"/>
      <c r="AX23" s="223"/>
      <c r="AY23" s="4"/>
      <c r="AZ23" s="3"/>
      <c r="BA23" s="13"/>
      <c r="BB23" s="181"/>
      <c r="BC23" s="102"/>
      <c r="BD23" s="4"/>
      <c r="BE23" s="3"/>
      <c r="BF23" s="13"/>
      <c r="BG23" s="258"/>
      <c r="BH23" s="19"/>
      <c r="BI23" s="44"/>
      <c r="BJ23" s="8"/>
      <c r="BL23" s="8"/>
    </row>
    <row r="24" spans="1:68" ht="20.100000000000001" customHeight="1" x14ac:dyDescent="0.25">
      <c r="A24" s="398" t="s">
        <v>39</v>
      </c>
      <c r="B24" s="399" t="s">
        <v>50</v>
      </c>
      <c r="C24" s="436" t="s">
        <v>48</v>
      </c>
      <c r="D24" s="559">
        <v>70</v>
      </c>
      <c r="E24" s="454"/>
      <c r="F24" s="579">
        <f t="shared" ref="F24:F30" si="16">H24+I24+N24+O24+Q24</f>
        <v>72</v>
      </c>
      <c r="G24" s="12">
        <v>16</v>
      </c>
      <c r="H24" s="1">
        <f t="shared" si="9"/>
        <v>0</v>
      </c>
      <c r="I24" s="1">
        <f t="shared" si="10"/>
        <v>72</v>
      </c>
      <c r="J24" s="330">
        <f t="shared" si="5"/>
        <v>72</v>
      </c>
      <c r="K24" s="1">
        <f t="shared" si="11"/>
        <v>44</v>
      </c>
      <c r="L24" s="271">
        <v>28</v>
      </c>
      <c r="M24" s="1"/>
      <c r="N24" s="1"/>
      <c r="O24" s="1">
        <f t="shared" si="8"/>
        <v>0</v>
      </c>
      <c r="P24" s="1">
        <v>0</v>
      </c>
      <c r="Q24" s="1">
        <f t="shared" si="12"/>
        <v>0</v>
      </c>
      <c r="R24" s="358">
        <v>72</v>
      </c>
      <c r="S24" s="206">
        <f t="shared" si="13"/>
        <v>72</v>
      </c>
      <c r="T24" s="211"/>
      <c r="U24" s="4"/>
      <c r="V24" s="3"/>
      <c r="W24" s="13"/>
      <c r="X24" s="181"/>
      <c r="Y24" s="536">
        <v>72</v>
      </c>
      <c r="Z24" s="4"/>
      <c r="AA24" s="223"/>
      <c r="AB24" s="149"/>
      <c r="AC24" s="110"/>
      <c r="AD24" s="101"/>
      <c r="AE24" s="4"/>
      <c r="AF24" s="3"/>
      <c r="AG24" s="146"/>
      <c r="AH24" s="181"/>
      <c r="AI24" s="101"/>
      <c r="AJ24" s="4"/>
      <c r="AK24" s="223"/>
      <c r="AL24" s="146"/>
      <c r="AM24" s="108"/>
      <c r="AN24" s="190"/>
      <c r="AO24" s="4"/>
      <c r="AP24" s="3"/>
      <c r="AQ24" s="13"/>
      <c r="AR24" s="181"/>
      <c r="AS24" s="101"/>
      <c r="AT24" s="4"/>
      <c r="AU24" s="3"/>
      <c r="AV24" s="13"/>
      <c r="AW24" s="108"/>
      <c r="AX24" s="223"/>
      <c r="AY24" s="4"/>
      <c r="AZ24" s="3"/>
      <c r="BA24" s="13"/>
      <c r="BB24" s="181"/>
      <c r="BC24" s="102"/>
      <c r="BD24" s="4"/>
      <c r="BE24" s="3"/>
      <c r="BF24" s="13"/>
      <c r="BG24" s="258"/>
      <c r="BH24" s="19">
        <f t="shared" ref="BH24:BH30" si="17">T24+U24+Y24+Z24+AD24+AE24+AI24+AJ24+AN24+AO24+AS24+AT24</f>
        <v>72</v>
      </c>
      <c r="BI24" s="44">
        <v>136</v>
      </c>
      <c r="BJ24" s="8">
        <f t="shared" si="14"/>
        <v>72</v>
      </c>
      <c r="BL24" s="8">
        <f t="shared" si="15"/>
        <v>-64</v>
      </c>
    </row>
    <row r="25" spans="1:68" ht="20.100000000000001" customHeight="1" x14ac:dyDescent="0.25">
      <c r="A25" s="398" t="s">
        <v>41</v>
      </c>
      <c r="B25" s="399" t="s">
        <v>36</v>
      </c>
      <c r="C25" s="436" t="s">
        <v>65</v>
      </c>
      <c r="D25" s="559">
        <v>134</v>
      </c>
      <c r="E25" s="454"/>
      <c r="F25" s="579">
        <f t="shared" si="16"/>
        <v>108</v>
      </c>
      <c r="G25" s="12">
        <v>34</v>
      </c>
      <c r="H25" s="1">
        <f t="shared" si="9"/>
        <v>0</v>
      </c>
      <c r="I25" s="1">
        <f t="shared" si="10"/>
        <v>98</v>
      </c>
      <c r="J25" s="330">
        <f t="shared" si="5"/>
        <v>98</v>
      </c>
      <c r="K25" s="1">
        <f t="shared" si="11"/>
        <v>0</v>
      </c>
      <c r="L25" s="271">
        <v>98</v>
      </c>
      <c r="M25" s="1"/>
      <c r="N25" s="1"/>
      <c r="O25" s="1">
        <f t="shared" si="8"/>
        <v>4</v>
      </c>
      <c r="P25" s="1">
        <v>0</v>
      </c>
      <c r="Q25" s="1">
        <f t="shared" si="12"/>
        <v>6</v>
      </c>
      <c r="R25" s="358">
        <v>108</v>
      </c>
      <c r="S25" s="206">
        <f>T25+Y25+AD25+AI25+AN25+AS25</f>
        <v>98</v>
      </c>
      <c r="T25" s="211">
        <v>34</v>
      </c>
      <c r="U25" s="4"/>
      <c r="V25" s="3"/>
      <c r="W25" s="13"/>
      <c r="X25" s="181"/>
      <c r="Y25" s="539">
        <v>64</v>
      </c>
      <c r="Z25" s="4"/>
      <c r="AA25" s="223"/>
      <c r="AB25" s="149">
        <v>4</v>
      </c>
      <c r="AC25" s="110">
        <v>6</v>
      </c>
      <c r="AD25" s="101"/>
      <c r="AE25" s="4"/>
      <c r="AF25" s="3"/>
      <c r="AG25" s="146"/>
      <c r="AH25" s="181"/>
      <c r="AI25" s="101"/>
      <c r="AJ25" s="4"/>
      <c r="AK25" s="223"/>
      <c r="AL25" s="146"/>
      <c r="AM25" s="108"/>
      <c r="AN25" s="190"/>
      <c r="AO25" s="4"/>
      <c r="AP25" s="3"/>
      <c r="AQ25" s="13"/>
      <c r="AR25" s="181"/>
      <c r="AS25" s="101"/>
      <c r="AT25" s="4"/>
      <c r="AU25" s="3"/>
      <c r="AV25" s="13"/>
      <c r="AW25" s="108"/>
      <c r="AX25" s="223"/>
      <c r="AY25" s="4"/>
      <c r="AZ25" s="3"/>
      <c r="BA25" s="13"/>
      <c r="BB25" s="181"/>
      <c r="BC25" s="102"/>
      <c r="BD25" s="4"/>
      <c r="BE25" s="3"/>
      <c r="BF25" s="13"/>
      <c r="BG25" s="258"/>
      <c r="BH25" s="19">
        <f>T25+U25+Y25+Z25+AD25+AE25+AI25+AJ25+AN25+AO25+AS25+AT25</f>
        <v>98</v>
      </c>
      <c r="BI25" s="44">
        <v>72</v>
      </c>
      <c r="BJ25" s="8">
        <f t="shared" si="14"/>
        <v>98</v>
      </c>
      <c r="BL25" s="8">
        <f t="shared" si="15"/>
        <v>26</v>
      </c>
    </row>
    <row r="26" spans="1:68" ht="20.100000000000001" customHeight="1" x14ac:dyDescent="0.25">
      <c r="A26" s="398" t="s">
        <v>43</v>
      </c>
      <c r="B26" s="399" t="s">
        <v>52</v>
      </c>
      <c r="C26" s="436" t="s">
        <v>193</v>
      </c>
      <c r="D26" s="559">
        <v>217</v>
      </c>
      <c r="E26" s="454"/>
      <c r="F26" s="579">
        <f t="shared" si="16"/>
        <v>232</v>
      </c>
      <c r="G26" s="12">
        <v>48</v>
      </c>
      <c r="H26" s="1">
        <f t="shared" si="9"/>
        <v>0</v>
      </c>
      <c r="I26" s="1">
        <f t="shared" si="10"/>
        <v>217</v>
      </c>
      <c r="J26" s="330">
        <f t="shared" si="5"/>
        <v>217</v>
      </c>
      <c r="K26" s="1">
        <f t="shared" si="11"/>
        <v>141</v>
      </c>
      <c r="L26" s="271">
        <v>76</v>
      </c>
      <c r="M26" s="1"/>
      <c r="N26" s="1"/>
      <c r="O26" s="1">
        <f t="shared" si="8"/>
        <v>9</v>
      </c>
      <c r="P26" s="1">
        <v>0</v>
      </c>
      <c r="Q26" s="1">
        <f t="shared" si="12"/>
        <v>6</v>
      </c>
      <c r="R26" s="358">
        <v>232</v>
      </c>
      <c r="S26" s="206">
        <f t="shared" si="13"/>
        <v>217</v>
      </c>
      <c r="T26" s="582">
        <v>85</v>
      </c>
      <c r="U26" s="4"/>
      <c r="V26" s="3"/>
      <c r="W26" s="13"/>
      <c r="X26" s="181"/>
      <c r="Y26" s="539">
        <v>132</v>
      </c>
      <c r="Z26" s="4"/>
      <c r="AA26" s="223"/>
      <c r="AB26" s="149">
        <v>9</v>
      </c>
      <c r="AC26" s="110">
        <v>6</v>
      </c>
      <c r="AD26" s="101"/>
      <c r="AE26" s="4"/>
      <c r="AF26" s="3"/>
      <c r="AG26" s="146"/>
      <c r="AH26" s="181"/>
      <c r="AI26" s="101"/>
      <c r="AJ26" s="4"/>
      <c r="AK26" s="223"/>
      <c r="AL26" s="146"/>
      <c r="AM26" s="108"/>
      <c r="AN26" s="190"/>
      <c r="AO26" s="4"/>
      <c r="AP26" s="3"/>
      <c r="AQ26" s="13"/>
      <c r="AR26" s="181"/>
      <c r="AS26" s="101"/>
      <c r="AT26" s="4"/>
      <c r="AU26" s="3"/>
      <c r="AV26" s="13"/>
      <c r="AW26" s="108"/>
      <c r="AX26" s="223"/>
      <c r="AY26" s="4"/>
      <c r="AZ26" s="3"/>
      <c r="BA26" s="13"/>
      <c r="BB26" s="181"/>
      <c r="BC26" s="102"/>
      <c r="BD26" s="4"/>
      <c r="BE26" s="3"/>
      <c r="BF26" s="13"/>
      <c r="BG26" s="258"/>
      <c r="BH26" s="19">
        <f t="shared" si="17"/>
        <v>217</v>
      </c>
      <c r="BI26" s="44">
        <v>72</v>
      </c>
      <c r="BJ26" s="8">
        <f t="shared" si="14"/>
        <v>217</v>
      </c>
      <c r="BL26" s="8">
        <f t="shared" si="15"/>
        <v>145</v>
      </c>
    </row>
    <row r="27" spans="1:68" ht="20.100000000000001" customHeight="1" x14ac:dyDescent="0.25">
      <c r="A27" s="398" t="s">
        <v>45</v>
      </c>
      <c r="B27" s="399" t="s">
        <v>146</v>
      </c>
      <c r="C27" s="436" t="s">
        <v>93</v>
      </c>
      <c r="D27" s="559">
        <v>107</v>
      </c>
      <c r="E27" s="454"/>
      <c r="F27" s="579">
        <f t="shared" si="16"/>
        <v>108</v>
      </c>
      <c r="G27" s="12">
        <v>52</v>
      </c>
      <c r="H27" s="1">
        <f t="shared" si="9"/>
        <v>0</v>
      </c>
      <c r="I27" s="1">
        <f t="shared" si="10"/>
        <v>108</v>
      </c>
      <c r="J27" s="330">
        <f t="shared" si="5"/>
        <v>108</v>
      </c>
      <c r="K27" s="1">
        <f t="shared" si="11"/>
        <v>28</v>
      </c>
      <c r="L27" s="271">
        <v>80</v>
      </c>
      <c r="M27" s="1"/>
      <c r="N27" s="1"/>
      <c r="O27" s="1">
        <f t="shared" si="8"/>
        <v>0</v>
      </c>
      <c r="P27" s="1">
        <v>0</v>
      </c>
      <c r="Q27" s="1">
        <f t="shared" si="12"/>
        <v>0</v>
      </c>
      <c r="R27" s="358">
        <v>108</v>
      </c>
      <c r="S27" s="206">
        <f t="shared" si="13"/>
        <v>108</v>
      </c>
      <c r="T27" s="211">
        <v>68</v>
      </c>
      <c r="U27" s="4"/>
      <c r="V27" s="3"/>
      <c r="W27" s="13"/>
      <c r="X27" s="181"/>
      <c r="Y27" s="536">
        <v>40</v>
      </c>
      <c r="Z27" s="4"/>
      <c r="AA27" s="223"/>
      <c r="AB27" s="149"/>
      <c r="AC27" s="110"/>
      <c r="AD27" s="101"/>
      <c r="AE27" s="4"/>
      <c r="AF27" s="3"/>
      <c r="AG27" s="146"/>
      <c r="AH27" s="181"/>
      <c r="AI27" s="101"/>
      <c r="AJ27" s="4"/>
      <c r="AK27" s="223"/>
      <c r="AL27" s="146"/>
      <c r="AM27" s="108"/>
      <c r="AN27" s="190"/>
      <c r="AO27" s="4"/>
      <c r="AP27" s="3"/>
      <c r="AQ27" s="13"/>
      <c r="AR27" s="181"/>
      <c r="AS27" s="101"/>
      <c r="AT27" s="4"/>
      <c r="AU27" s="3"/>
      <c r="AV27" s="13"/>
      <c r="AW27" s="108"/>
      <c r="AX27" s="223"/>
      <c r="AY27" s="4"/>
      <c r="AZ27" s="3"/>
      <c r="BA27" s="13"/>
      <c r="BB27" s="181"/>
      <c r="BC27" s="102"/>
      <c r="BD27" s="4"/>
      <c r="BE27" s="3"/>
      <c r="BF27" s="13"/>
      <c r="BG27" s="258"/>
      <c r="BH27" s="19">
        <f t="shared" si="17"/>
        <v>108</v>
      </c>
      <c r="BI27" s="44">
        <v>72</v>
      </c>
      <c r="BJ27" s="8">
        <f t="shared" si="14"/>
        <v>108</v>
      </c>
      <c r="BL27" s="8">
        <f t="shared" si="15"/>
        <v>36</v>
      </c>
    </row>
    <row r="28" spans="1:68" ht="20.100000000000001" customHeight="1" x14ac:dyDescent="0.25">
      <c r="A28" s="398" t="s">
        <v>46</v>
      </c>
      <c r="B28" s="399" t="s">
        <v>40</v>
      </c>
      <c r="C28" s="437" t="s">
        <v>194</v>
      </c>
      <c r="D28" s="559">
        <v>71</v>
      </c>
      <c r="E28" s="454"/>
      <c r="F28" s="579">
        <f t="shared" si="16"/>
        <v>72</v>
      </c>
      <c r="G28" s="12">
        <v>20</v>
      </c>
      <c r="H28" s="1">
        <f t="shared" si="9"/>
        <v>0</v>
      </c>
      <c r="I28" s="1">
        <f t="shared" si="10"/>
        <v>72</v>
      </c>
      <c r="J28" s="330">
        <f t="shared" si="5"/>
        <v>72</v>
      </c>
      <c r="K28" s="1">
        <f t="shared" si="11"/>
        <v>14</v>
      </c>
      <c r="L28" s="271">
        <v>58</v>
      </c>
      <c r="M28" s="1"/>
      <c r="N28" s="1"/>
      <c r="O28" s="1">
        <f>W28+AB28+AG28+AL28+AQ28+AV28+BA28+BF28</f>
        <v>0</v>
      </c>
      <c r="P28" s="1">
        <v>0</v>
      </c>
      <c r="Q28" s="1">
        <f t="shared" si="12"/>
        <v>0</v>
      </c>
      <c r="R28" s="358">
        <v>72</v>
      </c>
      <c r="S28" s="206">
        <f t="shared" si="13"/>
        <v>72</v>
      </c>
      <c r="T28" s="580">
        <v>34</v>
      </c>
      <c r="U28" s="4"/>
      <c r="V28" s="3"/>
      <c r="W28" s="13"/>
      <c r="X28" s="181"/>
      <c r="Y28" s="387">
        <v>38</v>
      </c>
      <c r="Z28" s="4"/>
      <c r="AA28" s="223"/>
      <c r="AB28" s="149"/>
      <c r="AC28" s="110"/>
      <c r="AD28" s="101"/>
      <c r="AE28" s="4"/>
      <c r="AF28" s="3"/>
      <c r="AG28" s="146"/>
      <c r="AH28" s="181"/>
      <c r="AI28" s="101"/>
      <c r="AJ28" s="4"/>
      <c r="AK28" s="223"/>
      <c r="AL28" s="146"/>
      <c r="AM28" s="108"/>
      <c r="AN28" s="190"/>
      <c r="AO28" s="4"/>
      <c r="AP28" s="3"/>
      <c r="AQ28" s="13"/>
      <c r="AR28" s="181"/>
      <c r="AS28" s="101"/>
      <c r="AT28" s="4"/>
      <c r="AU28" s="3"/>
      <c r="AV28" s="13"/>
      <c r="AW28" s="108"/>
      <c r="AX28" s="223"/>
      <c r="AY28" s="4"/>
      <c r="AZ28" s="3"/>
      <c r="BA28" s="13"/>
      <c r="BB28" s="181"/>
      <c r="BC28" s="102"/>
      <c r="BD28" s="4"/>
      <c r="BE28" s="3"/>
      <c r="BF28" s="13"/>
      <c r="BG28" s="258"/>
      <c r="BH28" s="19">
        <f t="shared" si="17"/>
        <v>72</v>
      </c>
      <c r="BI28" s="44">
        <v>340</v>
      </c>
      <c r="BJ28" s="8">
        <f t="shared" si="14"/>
        <v>72</v>
      </c>
      <c r="BL28" s="8">
        <f t="shared" si="15"/>
        <v>-268</v>
      </c>
    </row>
    <row r="29" spans="1:68" ht="23.25" customHeight="1" x14ac:dyDescent="0.25">
      <c r="A29" s="398" t="s">
        <v>49</v>
      </c>
      <c r="B29" s="399" t="s">
        <v>42</v>
      </c>
      <c r="C29" s="436" t="s">
        <v>55</v>
      </c>
      <c r="D29" s="559">
        <v>66</v>
      </c>
      <c r="E29" s="454"/>
      <c r="F29" s="579">
        <f t="shared" si="16"/>
        <v>68</v>
      </c>
      <c r="G29" s="12">
        <v>10</v>
      </c>
      <c r="H29" s="1">
        <f t="shared" si="9"/>
        <v>0</v>
      </c>
      <c r="I29" s="1">
        <f t="shared" si="10"/>
        <v>68</v>
      </c>
      <c r="J29" s="330">
        <f t="shared" si="5"/>
        <v>68</v>
      </c>
      <c r="K29" s="1">
        <f t="shared" si="11"/>
        <v>22</v>
      </c>
      <c r="L29" s="271">
        <v>46</v>
      </c>
      <c r="M29" s="1"/>
      <c r="N29" s="1"/>
      <c r="O29" s="1">
        <f t="shared" si="8"/>
        <v>0</v>
      </c>
      <c r="P29" s="1">
        <v>0</v>
      </c>
      <c r="Q29" s="1">
        <f t="shared" si="12"/>
        <v>0</v>
      </c>
      <c r="R29" s="358">
        <v>68</v>
      </c>
      <c r="S29" s="206">
        <f t="shared" si="13"/>
        <v>68</v>
      </c>
      <c r="T29" s="580">
        <v>34</v>
      </c>
      <c r="U29" s="4"/>
      <c r="V29" s="3"/>
      <c r="W29" s="13"/>
      <c r="X29" s="181"/>
      <c r="Y29" s="536">
        <v>34</v>
      </c>
      <c r="Z29" s="4"/>
      <c r="AA29" s="223"/>
      <c r="AB29" s="149"/>
      <c r="AC29" s="110"/>
      <c r="AD29" s="102"/>
      <c r="AE29" s="4"/>
      <c r="AF29" s="3"/>
      <c r="AG29" s="146"/>
      <c r="AH29" s="181"/>
      <c r="AI29" s="101"/>
      <c r="AJ29" s="4"/>
      <c r="AK29" s="223"/>
      <c r="AL29" s="146"/>
      <c r="AM29" s="108"/>
      <c r="AN29" s="190"/>
      <c r="AO29" s="4"/>
      <c r="AP29" s="3"/>
      <c r="AQ29" s="13"/>
      <c r="AR29" s="181"/>
      <c r="AS29" s="101"/>
      <c r="AT29" s="4"/>
      <c r="AU29" s="3"/>
      <c r="AV29" s="13"/>
      <c r="AW29" s="108"/>
      <c r="AX29" s="223"/>
      <c r="AY29" s="4"/>
      <c r="AZ29" s="3"/>
      <c r="BA29" s="13"/>
      <c r="BB29" s="181"/>
      <c r="BC29" s="102"/>
      <c r="BD29" s="4"/>
      <c r="BE29" s="3"/>
      <c r="BF29" s="13"/>
      <c r="BG29" s="258"/>
      <c r="BH29" s="19">
        <f t="shared" si="17"/>
        <v>68</v>
      </c>
      <c r="BI29" s="44">
        <v>72</v>
      </c>
      <c r="BJ29" s="8">
        <f t="shared" si="14"/>
        <v>68</v>
      </c>
      <c r="BL29" s="8">
        <f t="shared" si="15"/>
        <v>-4</v>
      </c>
    </row>
    <row r="30" spans="1:68" x14ac:dyDescent="0.25">
      <c r="A30" s="398" t="s">
        <v>51</v>
      </c>
      <c r="B30" s="399" t="s">
        <v>53</v>
      </c>
      <c r="C30" s="436" t="s">
        <v>55</v>
      </c>
      <c r="D30" s="559">
        <v>107</v>
      </c>
      <c r="E30" s="454"/>
      <c r="F30" s="579">
        <f t="shared" si="16"/>
        <v>108</v>
      </c>
      <c r="G30" s="12">
        <v>0</v>
      </c>
      <c r="H30" s="1">
        <f t="shared" si="9"/>
        <v>0</v>
      </c>
      <c r="I30" s="1">
        <f t="shared" si="10"/>
        <v>108</v>
      </c>
      <c r="J30" s="330">
        <f t="shared" si="5"/>
        <v>108</v>
      </c>
      <c r="K30" s="1">
        <f t="shared" si="11"/>
        <v>94</v>
      </c>
      <c r="L30" s="271">
        <v>14</v>
      </c>
      <c r="M30" s="1"/>
      <c r="N30" s="1"/>
      <c r="O30" s="1">
        <f t="shared" si="8"/>
        <v>0</v>
      </c>
      <c r="P30" s="1">
        <v>0</v>
      </c>
      <c r="Q30" s="1">
        <f t="shared" si="12"/>
        <v>0</v>
      </c>
      <c r="R30" s="358">
        <v>108</v>
      </c>
      <c r="S30" s="206">
        <f t="shared" si="13"/>
        <v>108</v>
      </c>
      <c r="T30" s="211">
        <v>34</v>
      </c>
      <c r="U30" s="4"/>
      <c r="V30" s="3"/>
      <c r="W30" s="13"/>
      <c r="X30" s="181"/>
      <c r="Y30" s="536">
        <v>74</v>
      </c>
      <c r="Z30" s="4"/>
      <c r="AA30" s="223"/>
      <c r="AB30" s="149"/>
      <c r="AC30" s="110"/>
      <c r="AD30" s="102"/>
      <c r="AE30" s="4"/>
      <c r="AF30" s="3"/>
      <c r="AG30" s="146"/>
      <c r="AH30" s="181"/>
      <c r="AI30" s="102"/>
      <c r="AJ30" s="4"/>
      <c r="AK30" s="223"/>
      <c r="AL30" s="146"/>
      <c r="AM30" s="108"/>
      <c r="AN30" s="190"/>
      <c r="AO30" s="4"/>
      <c r="AP30" s="3"/>
      <c r="AQ30" s="13"/>
      <c r="AR30" s="181"/>
      <c r="AS30" s="101"/>
      <c r="AT30" s="4"/>
      <c r="AU30" s="3"/>
      <c r="AV30" s="13"/>
      <c r="AW30" s="108"/>
      <c r="AX30" s="223"/>
      <c r="AY30" s="4"/>
      <c r="AZ30" s="3"/>
      <c r="BA30" s="13"/>
      <c r="BB30" s="181"/>
      <c r="BC30" s="102"/>
      <c r="BD30" s="4"/>
      <c r="BE30" s="3"/>
      <c r="BF30" s="13"/>
      <c r="BG30" s="258"/>
      <c r="BH30" s="19">
        <f t="shared" si="17"/>
        <v>108</v>
      </c>
      <c r="BI30" s="44">
        <v>68</v>
      </c>
      <c r="BJ30" s="8">
        <f t="shared" si="14"/>
        <v>108</v>
      </c>
      <c r="BL30" s="8">
        <f t="shared" si="15"/>
        <v>40</v>
      </c>
    </row>
    <row r="31" spans="1:68" ht="30" customHeight="1" x14ac:dyDescent="0.25">
      <c r="A31" s="400" t="s">
        <v>182</v>
      </c>
      <c r="B31" s="401" t="s">
        <v>183</v>
      </c>
      <c r="C31" s="435" t="s">
        <v>197</v>
      </c>
      <c r="D31" s="340">
        <f>SUM(D32:D33)</f>
        <v>242</v>
      </c>
      <c r="E31" s="340">
        <f t="shared" ref="E31:BG31" si="18">SUM(E32:E33)</f>
        <v>0</v>
      </c>
      <c r="F31" s="340">
        <f t="shared" si="18"/>
        <v>288</v>
      </c>
      <c r="G31" s="340">
        <f t="shared" si="18"/>
        <v>66</v>
      </c>
      <c r="H31" s="340">
        <f t="shared" si="18"/>
        <v>0</v>
      </c>
      <c r="I31" s="340">
        <f t="shared" si="18"/>
        <v>257</v>
      </c>
      <c r="J31" s="340">
        <f t="shared" si="18"/>
        <v>257</v>
      </c>
      <c r="K31" s="340">
        <f t="shared" si="18"/>
        <v>109</v>
      </c>
      <c r="L31" s="340">
        <f t="shared" si="18"/>
        <v>148</v>
      </c>
      <c r="M31" s="340">
        <f t="shared" si="18"/>
        <v>0</v>
      </c>
      <c r="N31" s="340">
        <f t="shared" si="18"/>
        <v>0</v>
      </c>
      <c r="O31" s="340">
        <f>SUM(O32:O33)</f>
        <v>19</v>
      </c>
      <c r="P31" s="340">
        <f t="shared" si="18"/>
        <v>0</v>
      </c>
      <c r="Q31" s="340">
        <f>SUM(Q32:Q33)</f>
        <v>12</v>
      </c>
      <c r="R31" s="340">
        <f>SUM(R32:R33)</f>
        <v>288</v>
      </c>
      <c r="S31" s="479">
        <f t="shared" si="18"/>
        <v>257</v>
      </c>
      <c r="T31" s="477">
        <f t="shared" si="18"/>
        <v>136</v>
      </c>
      <c r="U31" s="340">
        <f t="shared" si="18"/>
        <v>0</v>
      </c>
      <c r="V31" s="340">
        <f t="shared" si="18"/>
        <v>0</v>
      </c>
      <c r="W31" s="340">
        <f t="shared" si="18"/>
        <v>0</v>
      </c>
      <c r="X31" s="478">
        <f t="shared" si="18"/>
        <v>0</v>
      </c>
      <c r="Y31" s="581">
        <f t="shared" si="18"/>
        <v>121</v>
      </c>
      <c r="Z31" s="340">
        <f t="shared" si="18"/>
        <v>0</v>
      </c>
      <c r="AA31" s="340">
        <f t="shared" si="18"/>
        <v>0</v>
      </c>
      <c r="AB31" s="340">
        <f t="shared" si="18"/>
        <v>19</v>
      </c>
      <c r="AC31" s="479">
        <f t="shared" si="18"/>
        <v>12</v>
      </c>
      <c r="AD31" s="477">
        <f t="shared" si="18"/>
        <v>0</v>
      </c>
      <c r="AE31" s="340">
        <f t="shared" si="18"/>
        <v>0</v>
      </c>
      <c r="AF31" s="340">
        <f t="shared" si="18"/>
        <v>0</v>
      </c>
      <c r="AG31" s="340">
        <f t="shared" si="18"/>
        <v>0</v>
      </c>
      <c r="AH31" s="478">
        <f t="shared" si="18"/>
        <v>0</v>
      </c>
      <c r="AI31" s="477">
        <f t="shared" si="18"/>
        <v>0</v>
      </c>
      <c r="AJ31" s="340">
        <f t="shared" si="18"/>
        <v>0</v>
      </c>
      <c r="AK31" s="340">
        <f t="shared" si="18"/>
        <v>0</v>
      </c>
      <c r="AL31" s="340">
        <f t="shared" si="18"/>
        <v>0</v>
      </c>
      <c r="AM31" s="479">
        <f t="shared" si="18"/>
        <v>0</v>
      </c>
      <c r="AN31" s="477">
        <f t="shared" si="18"/>
        <v>0</v>
      </c>
      <c r="AO31" s="340">
        <f t="shared" si="18"/>
        <v>0</v>
      </c>
      <c r="AP31" s="340">
        <f t="shared" si="18"/>
        <v>0</v>
      </c>
      <c r="AQ31" s="340">
        <f t="shared" si="18"/>
        <v>0</v>
      </c>
      <c r="AR31" s="478">
        <f t="shared" si="18"/>
        <v>0</v>
      </c>
      <c r="AS31" s="477">
        <f t="shared" si="18"/>
        <v>0</v>
      </c>
      <c r="AT31" s="340">
        <f t="shared" si="18"/>
        <v>0</v>
      </c>
      <c r="AU31" s="340">
        <f t="shared" si="18"/>
        <v>0</v>
      </c>
      <c r="AV31" s="340">
        <f t="shared" si="18"/>
        <v>0</v>
      </c>
      <c r="AW31" s="479">
        <f t="shared" si="18"/>
        <v>0</v>
      </c>
      <c r="AX31" s="477">
        <f t="shared" si="18"/>
        <v>0</v>
      </c>
      <c r="AY31" s="340">
        <f t="shared" si="18"/>
        <v>0</v>
      </c>
      <c r="AZ31" s="340">
        <f t="shared" si="18"/>
        <v>0</v>
      </c>
      <c r="BA31" s="340">
        <f t="shared" si="18"/>
        <v>0</v>
      </c>
      <c r="BB31" s="478">
        <f t="shared" si="18"/>
        <v>0</v>
      </c>
      <c r="BC31" s="477">
        <f t="shared" si="18"/>
        <v>0</v>
      </c>
      <c r="BD31" s="340">
        <f t="shared" si="18"/>
        <v>0</v>
      </c>
      <c r="BE31" s="340">
        <f t="shared" si="18"/>
        <v>0</v>
      </c>
      <c r="BF31" s="340">
        <f t="shared" si="18"/>
        <v>0</v>
      </c>
      <c r="BG31" s="479">
        <f t="shared" si="18"/>
        <v>0</v>
      </c>
      <c r="BH31" s="19"/>
      <c r="BI31" s="44"/>
      <c r="BJ31" s="8"/>
      <c r="BL31" s="8"/>
    </row>
    <row r="32" spans="1:68" ht="20.100000000000001" customHeight="1" x14ac:dyDescent="0.25">
      <c r="A32" s="398" t="s">
        <v>148</v>
      </c>
      <c r="B32" s="399" t="s">
        <v>44</v>
      </c>
      <c r="C32" s="436" t="s">
        <v>32</v>
      </c>
      <c r="D32" s="559">
        <v>134</v>
      </c>
      <c r="E32" s="454"/>
      <c r="F32" s="579">
        <f t="shared" ref="F32:F33" si="19">H32+I32+N32+O32+Q32</f>
        <v>144</v>
      </c>
      <c r="G32" s="12">
        <v>42</v>
      </c>
      <c r="H32" s="1">
        <f t="shared" si="9"/>
        <v>0</v>
      </c>
      <c r="I32" s="1">
        <f t="shared" si="10"/>
        <v>128</v>
      </c>
      <c r="J32" s="330">
        <f t="shared" si="5"/>
        <v>128</v>
      </c>
      <c r="K32" s="1">
        <f t="shared" ref="K32:K33" si="20">I32-L32</f>
        <v>40</v>
      </c>
      <c r="L32" s="271">
        <v>88</v>
      </c>
      <c r="M32" s="1"/>
      <c r="N32" s="1"/>
      <c r="O32" s="1">
        <f>W32+AB32+AG32+AL32+AQ32+AV32+BA32+BF32</f>
        <v>10</v>
      </c>
      <c r="P32" s="1">
        <v>0</v>
      </c>
      <c r="Q32" s="1">
        <f t="shared" ref="Q32:Q33" si="21">X32+AC32+AH32+AM32+AR32+AW32+BB32+BG32</f>
        <v>6</v>
      </c>
      <c r="R32" s="358">
        <v>144</v>
      </c>
      <c r="S32" s="206">
        <f>T32+Y32+AD32+AI32+AN32+AS32</f>
        <v>128</v>
      </c>
      <c r="T32" s="211">
        <v>68</v>
      </c>
      <c r="U32" s="4"/>
      <c r="V32" s="3"/>
      <c r="W32" s="13"/>
      <c r="X32" s="181"/>
      <c r="Y32" s="539">
        <v>60</v>
      </c>
      <c r="Z32" s="4"/>
      <c r="AA32" s="223"/>
      <c r="AB32" s="149">
        <v>10</v>
      </c>
      <c r="AC32" s="110">
        <v>6</v>
      </c>
      <c r="AD32" s="375"/>
      <c r="AE32" s="4"/>
      <c r="AF32" s="3"/>
      <c r="AG32" s="146"/>
      <c r="AH32" s="181"/>
      <c r="AI32" s="101"/>
      <c r="AJ32" s="4"/>
      <c r="AK32" s="223"/>
      <c r="AL32" s="146"/>
      <c r="AM32" s="108"/>
      <c r="AN32" s="190"/>
      <c r="AO32" s="4"/>
      <c r="AP32" s="3"/>
      <c r="AQ32" s="13"/>
      <c r="AR32" s="181"/>
      <c r="AS32" s="101"/>
      <c r="AT32" s="4"/>
      <c r="AU32" s="3"/>
      <c r="AV32" s="13"/>
      <c r="AW32" s="108"/>
      <c r="AX32" s="223"/>
      <c r="AY32" s="4"/>
      <c r="AZ32" s="3"/>
      <c r="BA32" s="13"/>
      <c r="BB32" s="181"/>
      <c r="BC32" s="102"/>
      <c r="BD32" s="4"/>
      <c r="BE32" s="3"/>
      <c r="BF32" s="13"/>
      <c r="BG32" s="258"/>
      <c r="BH32" s="19">
        <f t="shared" ref="BH32:BH45" si="22">T32+U32+Y32+Z32+AD32+AE32+AI32+AJ32+AN32+AO32+AS32+AT32</f>
        <v>128</v>
      </c>
      <c r="BI32" s="44">
        <v>108</v>
      </c>
      <c r="BJ32" s="8">
        <f t="shared" si="14"/>
        <v>128</v>
      </c>
      <c r="BL32" s="8">
        <f t="shared" si="15"/>
        <v>20</v>
      </c>
    </row>
    <row r="33" spans="1:68" ht="20.100000000000001" customHeight="1" x14ac:dyDescent="0.25">
      <c r="A33" s="398" t="s">
        <v>266</v>
      </c>
      <c r="B33" s="399" t="s">
        <v>47</v>
      </c>
      <c r="C33" s="436" t="s">
        <v>32</v>
      </c>
      <c r="D33" s="559">
        <v>108</v>
      </c>
      <c r="E33" s="454"/>
      <c r="F33" s="579">
        <f t="shared" si="19"/>
        <v>144</v>
      </c>
      <c r="G33" s="319">
        <v>24</v>
      </c>
      <c r="H33" s="1">
        <f t="shared" si="9"/>
        <v>0</v>
      </c>
      <c r="I33" s="1">
        <f t="shared" si="10"/>
        <v>129</v>
      </c>
      <c r="J33" s="330">
        <f t="shared" si="5"/>
        <v>129</v>
      </c>
      <c r="K33" s="1">
        <f t="shared" si="20"/>
        <v>69</v>
      </c>
      <c r="L33" s="571">
        <v>60</v>
      </c>
      <c r="M33" s="1"/>
      <c r="N33" s="1"/>
      <c r="O33" s="1">
        <f>W33+AB33+AG33+AL33+AQ33+AV33+BA33+BF33</f>
        <v>9</v>
      </c>
      <c r="P33" s="1">
        <v>0</v>
      </c>
      <c r="Q33" s="1">
        <f t="shared" si="21"/>
        <v>6</v>
      </c>
      <c r="R33" s="358">
        <v>144</v>
      </c>
      <c r="S33" s="206">
        <f t="shared" si="13"/>
        <v>129</v>
      </c>
      <c r="T33" s="211">
        <v>68</v>
      </c>
      <c r="U33" s="4"/>
      <c r="V33" s="3"/>
      <c r="W33" s="13"/>
      <c r="X33" s="181"/>
      <c r="Y33" s="539">
        <v>61</v>
      </c>
      <c r="Z33" s="4"/>
      <c r="AA33" s="223"/>
      <c r="AB33" s="149">
        <v>9</v>
      </c>
      <c r="AC33" s="110">
        <v>6</v>
      </c>
      <c r="AD33" s="102"/>
      <c r="AE33" s="4"/>
      <c r="AF33" s="3"/>
      <c r="AG33" s="146"/>
      <c r="AH33" s="181"/>
      <c r="AI33" s="101"/>
      <c r="AJ33" s="4"/>
      <c r="AK33" s="223"/>
      <c r="AL33" s="146"/>
      <c r="AM33" s="108"/>
      <c r="AN33" s="190"/>
      <c r="AO33" s="4"/>
      <c r="AP33" s="3"/>
      <c r="AQ33" s="13"/>
      <c r="AR33" s="181"/>
      <c r="AS33" s="101"/>
      <c r="AT33" s="4"/>
      <c r="AU33" s="3"/>
      <c r="AV33" s="13"/>
      <c r="AW33" s="108"/>
      <c r="AX33" s="223"/>
      <c r="AY33" s="4"/>
      <c r="AZ33" s="3"/>
      <c r="BA33" s="13"/>
      <c r="BB33" s="181"/>
      <c r="BC33" s="102"/>
      <c r="BD33" s="4"/>
      <c r="BE33" s="3"/>
      <c r="BF33" s="13"/>
      <c r="BG33" s="258"/>
      <c r="BH33" s="19">
        <f t="shared" si="22"/>
        <v>129</v>
      </c>
      <c r="BI33" s="44">
        <v>108</v>
      </c>
      <c r="BJ33" s="8">
        <f t="shared" si="14"/>
        <v>129</v>
      </c>
      <c r="BL33" s="8">
        <f t="shared" si="15"/>
        <v>21</v>
      </c>
    </row>
    <row r="34" spans="1:68" s="43" customFormat="1" x14ac:dyDescent="0.25">
      <c r="A34" s="402" t="s">
        <v>54</v>
      </c>
      <c r="B34" s="403" t="s">
        <v>171</v>
      </c>
      <c r="C34" s="438" t="s">
        <v>198</v>
      </c>
      <c r="D34" s="11">
        <f t="shared" ref="D34:E34" si="23">SUM(D35)</f>
        <v>31</v>
      </c>
      <c r="E34" s="11">
        <f t="shared" si="23"/>
        <v>0</v>
      </c>
      <c r="F34" s="11">
        <f>SUM(F35)</f>
        <v>32</v>
      </c>
      <c r="G34" s="11">
        <f t="shared" ref="G34:BG34" si="24">SUM(G35)</f>
        <v>4</v>
      </c>
      <c r="H34" s="11">
        <f t="shared" si="24"/>
        <v>5</v>
      </c>
      <c r="I34" s="11">
        <f t="shared" si="24"/>
        <v>27</v>
      </c>
      <c r="J34" s="330">
        <f t="shared" si="5"/>
        <v>27</v>
      </c>
      <c r="K34" s="11">
        <f t="shared" si="24"/>
        <v>13</v>
      </c>
      <c r="L34" s="11">
        <f t="shared" si="24"/>
        <v>14</v>
      </c>
      <c r="M34" s="11">
        <f t="shared" si="24"/>
        <v>0</v>
      </c>
      <c r="N34" s="11">
        <f t="shared" si="24"/>
        <v>0</v>
      </c>
      <c r="O34" s="11">
        <f t="shared" si="24"/>
        <v>0</v>
      </c>
      <c r="P34" s="11">
        <f t="shared" si="24"/>
        <v>0</v>
      </c>
      <c r="Q34" s="11">
        <f t="shared" si="24"/>
        <v>0</v>
      </c>
      <c r="R34" s="11">
        <f t="shared" si="24"/>
        <v>32</v>
      </c>
      <c r="S34" s="144">
        <f t="shared" si="24"/>
        <v>27</v>
      </c>
      <c r="T34" s="189">
        <f t="shared" si="24"/>
        <v>0</v>
      </c>
      <c r="U34" s="11">
        <f t="shared" si="24"/>
        <v>0</v>
      </c>
      <c r="V34" s="11">
        <f t="shared" si="24"/>
        <v>0</v>
      </c>
      <c r="W34" s="11">
        <f t="shared" si="24"/>
        <v>0</v>
      </c>
      <c r="X34" s="180">
        <f t="shared" si="24"/>
        <v>0</v>
      </c>
      <c r="Y34" s="100">
        <f t="shared" si="24"/>
        <v>27</v>
      </c>
      <c r="Z34" s="11">
        <f t="shared" si="24"/>
        <v>5</v>
      </c>
      <c r="AA34" s="11">
        <f t="shared" si="24"/>
        <v>0</v>
      </c>
      <c r="AB34" s="11">
        <f t="shared" si="24"/>
        <v>0</v>
      </c>
      <c r="AC34" s="107">
        <f t="shared" si="24"/>
        <v>0</v>
      </c>
      <c r="AD34" s="100">
        <f t="shared" si="24"/>
        <v>0</v>
      </c>
      <c r="AE34" s="11">
        <f t="shared" si="24"/>
        <v>0</v>
      </c>
      <c r="AF34" s="11">
        <f t="shared" si="24"/>
        <v>0</v>
      </c>
      <c r="AG34" s="144">
        <f t="shared" si="24"/>
        <v>0</v>
      </c>
      <c r="AH34" s="180">
        <f t="shared" si="24"/>
        <v>0</v>
      </c>
      <c r="AI34" s="100">
        <f t="shared" si="24"/>
        <v>0</v>
      </c>
      <c r="AJ34" s="11">
        <f t="shared" si="24"/>
        <v>0</v>
      </c>
      <c r="AK34" s="11">
        <f t="shared" si="24"/>
        <v>0</v>
      </c>
      <c r="AL34" s="11">
        <f t="shared" si="24"/>
        <v>0</v>
      </c>
      <c r="AM34" s="107">
        <f t="shared" si="24"/>
        <v>0</v>
      </c>
      <c r="AN34" s="189">
        <f t="shared" si="24"/>
        <v>0</v>
      </c>
      <c r="AO34" s="11">
        <f t="shared" si="24"/>
        <v>0</v>
      </c>
      <c r="AP34" s="11">
        <f t="shared" si="24"/>
        <v>0</v>
      </c>
      <c r="AQ34" s="11">
        <f t="shared" si="24"/>
        <v>0</v>
      </c>
      <c r="AR34" s="180">
        <f t="shared" si="24"/>
        <v>0</v>
      </c>
      <c r="AS34" s="100">
        <f t="shared" si="24"/>
        <v>0</v>
      </c>
      <c r="AT34" s="11">
        <f t="shared" si="24"/>
        <v>0</v>
      </c>
      <c r="AU34" s="11">
        <f t="shared" si="24"/>
        <v>0</v>
      </c>
      <c r="AV34" s="11">
        <f t="shared" si="24"/>
        <v>0</v>
      </c>
      <c r="AW34" s="107">
        <f t="shared" si="24"/>
        <v>0</v>
      </c>
      <c r="AX34" s="144">
        <f t="shared" si="24"/>
        <v>0</v>
      </c>
      <c r="AY34" s="11">
        <f t="shared" si="24"/>
        <v>0</v>
      </c>
      <c r="AZ34" s="11">
        <f t="shared" si="24"/>
        <v>0</v>
      </c>
      <c r="BA34" s="11">
        <f t="shared" si="24"/>
        <v>0</v>
      </c>
      <c r="BB34" s="180">
        <f t="shared" si="24"/>
        <v>0</v>
      </c>
      <c r="BC34" s="100">
        <f t="shared" si="24"/>
        <v>0</v>
      </c>
      <c r="BD34" s="11">
        <f t="shared" si="24"/>
        <v>0</v>
      </c>
      <c r="BE34" s="11">
        <f t="shared" si="24"/>
        <v>0</v>
      </c>
      <c r="BF34" s="11">
        <f t="shared" si="24"/>
        <v>0</v>
      </c>
      <c r="BG34" s="257">
        <f t="shared" si="24"/>
        <v>0</v>
      </c>
      <c r="BH34" s="19">
        <f t="shared" si="22"/>
        <v>32</v>
      </c>
      <c r="BI34" s="310">
        <f>SUM(BI35)</f>
        <v>32</v>
      </c>
      <c r="BJ34" s="310">
        <f>SUM(BJ35)</f>
        <v>27</v>
      </c>
      <c r="BP34" s="119"/>
    </row>
    <row r="35" spans="1:68" ht="30.75" customHeight="1" x14ac:dyDescent="0.25">
      <c r="A35" s="404" t="s">
        <v>267</v>
      </c>
      <c r="B35" s="398" t="s">
        <v>149</v>
      </c>
      <c r="C35" s="437" t="s">
        <v>48</v>
      </c>
      <c r="D35" s="559">
        <v>31</v>
      </c>
      <c r="E35" s="454"/>
      <c r="F35" s="166">
        <f>H35+I35+N35+O35+Q35</f>
        <v>32</v>
      </c>
      <c r="G35" s="12">
        <v>4</v>
      </c>
      <c r="H35" s="1">
        <f t="shared" si="9"/>
        <v>5</v>
      </c>
      <c r="I35" s="1">
        <f t="shared" si="10"/>
        <v>27</v>
      </c>
      <c r="J35" s="330">
        <f t="shared" si="5"/>
        <v>27</v>
      </c>
      <c r="K35" s="1">
        <f>I35-L35</f>
        <v>13</v>
      </c>
      <c r="L35" s="141">
        <v>14</v>
      </c>
      <c r="M35" s="1"/>
      <c r="N35" s="1"/>
      <c r="O35" s="1">
        <f>W35+AB35+AG35+AL35+AQ35+AV35+BA35+BF35</f>
        <v>0</v>
      </c>
      <c r="P35" s="1">
        <v>0</v>
      </c>
      <c r="Q35" s="1">
        <f>X35+AC35+AH35+AM35+AR35+AW35+BB35+BG35</f>
        <v>0</v>
      </c>
      <c r="R35" s="358">
        <v>32</v>
      </c>
      <c r="S35" s="203">
        <f t="shared" si="13"/>
        <v>27</v>
      </c>
      <c r="T35" s="191"/>
      <c r="U35" s="4"/>
      <c r="V35" s="3"/>
      <c r="W35" s="13"/>
      <c r="X35" s="181"/>
      <c r="Y35" s="536">
        <v>27</v>
      </c>
      <c r="Z35" s="4">
        <v>5</v>
      </c>
      <c r="AA35" s="223"/>
      <c r="AB35" s="149"/>
      <c r="AC35" s="108"/>
      <c r="AD35" s="102"/>
      <c r="AE35" s="4"/>
      <c r="AF35" s="3"/>
      <c r="AG35" s="146"/>
      <c r="AH35" s="181"/>
      <c r="AI35" s="101"/>
      <c r="AJ35" s="4"/>
      <c r="AK35" s="223"/>
      <c r="AL35" s="146"/>
      <c r="AM35" s="108"/>
      <c r="AN35" s="190"/>
      <c r="AO35" s="4"/>
      <c r="AP35" s="3"/>
      <c r="AQ35" s="13"/>
      <c r="AR35" s="181"/>
      <c r="AS35" s="101"/>
      <c r="AT35" s="4"/>
      <c r="AU35" s="3"/>
      <c r="AV35" s="13"/>
      <c r="AW35" s="108"/>
      <c r="AX35" s="223"/>
      <c r="AY35" s="4"/>
      <c r="AZ35" s="3"/>
      <c r="BA35" s="13"/>
      <c r="BB35" s="181"/>
      <c r="BC35" s="102"/>
      <c r="BD35" s="4"/>
      <c r="BE35" s="3"/>
      <c r="BF35" s="13"/>
      <c r="BG35" s="258"/>
      <c r="BH35" s="19">
        <f t="shared" si="22"/>
        <v>32</v>
      </c>
      <c r="BI35" s="44">
        <v>32</v>
      </c>
      <c r="BJ35" s="8">
        <f t="shared" si="14"/>
        <v>27</v>
      </c>
      <c r="BL35" s="8">
        <f t="shared" si="15"/>
        <v>-5</v>
      </c>
    </row>
    <row r="36" spans="1:68" s="43" customFormat="1" x14ac:dyDescent="0.25">
      <c r="A36" s="405"/>
      <c r="B36" s="405" t="s">
        <v>56</v>
      </c>
      <c r="C36" s="439"/>
      <c r="D36" s="40"/>
      <c r="E36" s="40">
        <v>0</v>
      </c>
      <c r="F36" s="11"/>
      <c r="G36" s="11"/>
      <c r="H36" s="11"/>
      <c r="I36" s="11"/>
      <c r="J36" s="330">
        <f t="shared" si="5"/>
        <v>0</v>
      </c>
      <c r="K36" s="11"/>
      <c r="L36" s="11"/>
      <c r="M36" s="11"/>
      <c r="N36" s="11"/>
      <c r="O36" s="11"/>
      <c r="P36" s="11"/>
      <c r="Q36" s="11"/>
      <c r="R36" s="11"/>
      <c r="S36" s="374">
        <f>T36+Y36+AD36+AI36+AN36+AS36</f>
        <v>0</v>
      </c>
      <c r="T36" s="189"/>
      <c r="U36" s="11"/>
      <c r="V36" s="11"/>
      <c r="W36" s="11"/>
      <c r="X36" s="180"/>
      <c r="Y36" s="100"/>
      <c r="Z36" s="11"/>
      <c r="AA36" s="144"/>
      <c r="AB36" s="144"/>
      <c r="AC36" s="107"/>
      <c r="AD36" s="100"/>
      <c r="AE36" s="11"/>
      <c r="AF36" s="11"/>
      <c r="AG36" s="144"/>
      <c r="AH36" s="180"/>
      <c r="AI36" s="100"/>
      <c r="AJ36" s="11"/>
      <c r="AK36" s="144"/>
      <c r="AL36" s="144"/>
      <c r="AM36" s="107"/>
      <c r="AN36" s="189"/>
      <c r="AO36" s="11"/>
      <c r="AP36" s="11"/>
      <c r="AQ36" s="11"/>
      <c r="AR36" s="180"/>
      <c r="AS36" s="100"/>
      <c r="AT36" s="11"/>
      <c r="AU36" s="11"/>
      <c r="AV36" s="11"/>
      <c r="AW36" s="107"/>
      <c r="AX36" s="144"/>
      <c r="AY36" s="11"/>
      <c r="AZ36" s="11"/>
      <c r="BA36" s="11"/>
      <c r="BB36" s="180"/>
      <c r="BC36" s="100"/>
      <c r="BD36" s="11"/>
      <c r="BE36" s="11"/>
      <c r="BF36" s="11"/>
      <c r="BG36" s="257"/>
      <c r="BH36" s="19">
        <f t="shared" si="22"/>
        <v>0</v>
      </c>
      <c r="BI36" s="41"/>
      <c r="BJ36" s="42"/>
      <c r="BP36" s="119"/>
    </row>
    <row r="37" spans="1:68" ht="18" customHeight="1" x14ac:dyDescent="0.25">
      <c r="A37" s="390" t="s">
        <v>27</v>
      </c>
      <c r="B37" s="389" t="s">
        <v>129</v>
      </c>
      <c r="C37" s="440"/>
      <c r="D37" s="6"/>
      <c r="E37" s="454"/>
      <c r="F37" s="166"/>
      <c r="G37" s="39"/>
      <c r="H37" s="1"/>
      <c r="I37" s="1"/>
      <c r="J37" s="330">
        <f t="shared" si="5"/>
        <v>0</v>
      </c>
      <c r="K37" s="1"/>
      <c r="L37" s="3"/>
      <c r="M37" s="1"/>
      <c r="N37" s="1"/>
      <c r="O37" s="141">
        <f>O18</f>
        <v>42</v>
      </c>
      <c r="P37" s="141">
        <f>P18</f>
        <v>0</v>
      </c>
      <c r="Q37" s="141">
        <f>Q18</f>
        <v>30</v>
      </c>
      <c r="R37" s="331"/>
      <c r="S37" s="203"/>
      <c r="T37" s="190"/>
      <c r="U37" s="4"/>
      <c r="V37" s="3"/>
      <c r="W37" s="13"/>
      <c r="X37" s="181"/>
      <c r="Y37" s="102"/>
      <c r="Z37" s="4"/>
      <c r="AA37" s="223"/>
      <c r="AB37" s="146"/>
      <c r="AC37" s="108"/>
      <c r="AD37" s="101"/>
      <c r="AE37" s="4"/>
      <c r="AF37" s="3"/>
      <c r="AG37" s="146"/>
      <c r="AH37" s="181"/>
      <c r="AI37" s="101"/>
      <c r="AJ37" s="4"/>
      <c r="AK37" s="223"/>
      <c r="AL37" s="146"/>
      <c r="AM37" s="108"/>
      <c r="AN37" s="190"/>
      <c r="AO37" s="4"/>
      <c r="AP37" s="3"/>
      <c r="AQ37" s="13"/>
      <c r="AR37" s="181"/>
      <c r="AS37" s="101"/>
      <c r="AT37" s="4"/>
      <c r="AU37" s="3"/>
      <c r="AV37" s="13"/>
      <c r="AW37" s="108"/>
      <c r="AX37" s="223"/>
      <c r="AY37" s="4"/>
      <c r="AZ37" s="3"/>
      <c r="BA37" s="13"/>
      <c r="BB37" s="181"/>
      <c r="BC37" s="102"/>
      <c r="BD37" s="4"/>
      <c r="BE37" s="3"/>
      <c r="BF37" s="13"/>
      <c r="BG37" s="258"/>
      <c r="BH37" s="19">
        <f t="shared" si="22"/>
        <v>0</v>
      </c>
      <c r="BI37" s="14"/>
      <c r="BJ37" s="14"/>
    </row>
    <row r="38" spans="1:68" ht="33" customHeight="1" x14ac:dyDescent="0.25">
      <c r="A38" s="406"/>
      <c r="B38" s="407" t="s">
        <v>57</v>
      </c>
      <c r="C38" s="441"/>
      <c r="D38" s="465">
        <f>D39+D51+D62+D47</f>
        <v>2952</v>
      </c>
      <c r="E38" s="45">
        <f>E39+E51+E62+E47</f>
        <v>1296</v>
      </c>
      <c r="F38" s="45">
        <f>F39+F51+F62+F47</f>
        <v>3502</v>
      </c>
      <c r="G38" s="45">
        <f>G39+G51+G62</f>
        <v>2180</v>
      </c>
      <c r="H38" s="465">
        <f t="shared" ref="H38:S38" si="25">H39+H51+H62+H47</f>
        <v>8</v>
      </c>
      <c r="I38" s="465">
        <f t="shared" si="25"/>
        <v>2191</v>
      </c>
      <c r="J38" s="567">
        <f t="shared" si="25"/>
        <v>2039</v>
      </c>
      <c r="K38" s="567">
        <f t="shared" si="25"/>
        <v>1034</v>
      </c>
      <c r="L38" s="567">
        <f t="shared" si="25"/>
        <v>989</v>
      </c>
      <c r="M38" s="567">
        <f t="shared" si="25"/>
        <v>16</v>
      </c>
      <c r="N38" s="567">
        <f t="shared" si="25"/>
        <v>1332</v>
      </c>
      <c r="O38" s="567">
        <f t="shared" si="25"/>
        <v>66</v>
      </c>
      <c r="P38" s="567">
        <f t="shared" si="25"/>
        <v>16</v>
      </c>
      <c r="Q38" s="567">
        <f t="shared" si="25"/>
        <v>104</v>
      </c>
      <c r="R38" s="567">
        <f t="shared" si="25"/>
        <v>2772</v>
      </c>
      <c r="S38" s="567">
        <f t="shared" si="25"/>
        <v>3227</v>
      </c>
      <c r="T38" s="540">
        <f t="shared" ref="T38:BG38" si="26">SUM(T39,T47,T51,T62)</f>
        <v>0</v>
      </c>
      <c r="U38" s="465">
        <f t="shared" si="26"/>
        <v>0</v>
      </c>
      <c r="V38" s="465">
        <f t="shared" si="26"/>
        <v>0</v>
      </c>
      <c r="W38" s="465">
        <f t="shared" si="26"/>
        <v>0</v>
      </c>
      <c r="X38" s="562">
        <f t="shared" si="26"/>
        <v>0</v>
      </c>
      <c r="Y38" s="540">
        <f t="shared" si="26"/>
        <v>0</v>
      </c>
      <c r="Z38" s="465">
        <f t="shared" si="26"/>
        <v>0</v>
      </c>
      <c r="AA38" s="465">
        <f t="shared" si="26"/>
        <v>0</v>
      </c>
      <c r="AB38" s="465">
        <f t="shared" si="26"/>
        <v>0</v>
      </c>
      <c r="AC38" s="551">
        <f t="shared" si="26"/>
        <v>0</v>
      </c>
      <c r="AD38" s="563">
        <f t="shared" si="26"/>
        <v>504</v>
      </c>
      <c r="AE38" s="465">
        <f t="shared" si="26"/>
        <v>8</v>
      </c>
      <c r="AF38" s="465">
        <f t="shared" si="26"/>
        <v>72</v>
      </c>
      <c r="AG38" s="465">
        <f t="shared" si="26"/>
        <v>10</v>
      </c>
      <c r="AH38" s="551">
        <f t="shared" si="26"/>
        <v>18</v>
      </c>
      <c r="AI38" s="563">
        <f t="shared" si="26"/>
        <v>324</v>
      </c>
      <c r="AJ38" s="465">
        <f t="shared" si="26"/>
        <v>0</v>
      </c>
      <c r="AK38" s="465">
        <f t="shared" si="26"/>
        <v>504</v>
      </c>
      <c r="AL38" s="465">
        <f t="shared" si="26"/>
        <v>14</v>
      </c>
      <c r="AM38" s="551">
        <f t="shared" si="26"/>
        <v>22</v>
      </c>
      <c r="AN38" s="563">
        <f t="shared" si="26"/>
        <v>432</v>
      </c>
      <c r="AO38" s="465">
        <f t="shared" si="26"/>
        <v>2</v>
      </c>
      <c r="AP38" s="465">
        <f t="shared" si="26"/>
        <v>144</v>
      </c>
      <c r="AQ38" s="465">
        <f t="shared" si="26"/>
        <v>16</v>
      </c>
      <c r="AR38" s="562">
        <f t="shared" si="26"/>
        <v>18</v>
      </c>
      <c r="AS38" s="540">
        <f t="shared" si="26"/>
        <v>432</v>
      </c>
      <c r="AT38" s="465">
        <f t="shared" si="26"/>
        <v>0</v>
      </c>
      <c r="AU38" s="465">
        <f t="shared" si="26"/>
        <v>432</v>
      </c>
      <c r="AV38" s="465">
        <f t="shared" si="26"/>
        <v>12</v>
      </c>
      <c r="AW38" s="551">
        <f t="shared" si="26"/>
        <v>24</v>
      </c>
      <c r="AX38" s="563">
        <f t="shared" si="26"/>
        <v>502</v>
      </c>
      <c r="AY38" s="465">
        <f t="shared" si="26"/>
        <v>2</v>
      </c>
      <c r="AZ38" s="465">
        <f t="shared" si="26"/>
        <v>108</v>
      </c>
      <c r="BA38" s="465">
        <f t="shared" si="26"/>
        <v>0</v>
      </c>
      <c r="BB38" s="562">
        <f t="shared" si="26"/>
        <v>0</v>
      </c>
      <c r="BC38" s="540">
        <f t="shared" si="26"/>
        <v>216</v>
      </c>
      <c r="BD38" s="465">
        <f t="shared" si="26"/>
        <v>0</v>
      </c>
      <c r="BE38" s="465">
        <f t="shared" si="26"/>
        <v>396</v>
      </c>
      <c r="BF38" s="465">
        <f t="shared" si="26"/>
        <v>14</v>
      </c>
      <c r="BG38" s="465">
        <f t="shared" si="26"/>
        <v>22</v>
      </c>
      <c r="BH38" s="132">
        <f t="shared" si="22"/>
        <v>1702</v>
      </c>
      <c r="BI38" s="130">
        <v>2052</v>
      </c>
      <c r="BJ38" s="130" t="s">
        <v>131</v>
      </c>
      <c r="BK38" s="16" t="s">
        <v>140</v>
      </c>
      <c r="BP38" s="120"/>
    </row>
    <row r="39" spans="1:68" ht="28.5" x14ac:dyDescent="0.25">
      <c r="A39" s="395" t="s">
        <v>204</v>
      </c>
      <c r="B39" s="408" t="s">
        <v>205</v>
      </c>
      <c r="C39" s="442" t="s">
        <v>268</v>
      </c>
      <c r="D39" s="351">
        <f>SUM(D40:D46)</f>
        <v>432</v>
      </c>
      <c r="E39" s="351">
        <f>SUM(E40:E45)</f>
        <v>40</v>
      </c>
      <c r="F39" s="351">
        <f>SUM(F40:F46)</f>
        <v>472</v>
      </c>
      <c r="G39" s="351">
        <f>SUM(G40:G46)</f>
        <v>326</v>
      </c>
      <c r="H39" s="351">
        <f>SUM(H40:H46)</f>
        <v>2</v>
      </c>
      <c r="I39" s="351">
        <f>SUM(I40:I46)</f>
        <v>470</v>
      </c>
      <c r="J39" s="350">
        <f t="shared" si="5"/>
        <v>470</v>
      </c>
      <c r="K39" s="351">
        <f>SUM(K40:K46)</f>
        <v>130</v>
      </c>
      <c r="L39" s="351">
        <f>SUM(L40:L46)</f>
        <v>340</v>
      </c>
      <c r="M39" s="351">
        <f>SUM(M40:M46)</f>
        <v>0</v>
      </c>
      <c r="N39" s="351">
        <f>SUM(N40:N46)</f>
        <v>0</v>
      </c>
      <c r="O39" s="351">
        <f>SUM(O46)</f>
        <v>0</v>
      </c>
      <c r="P39" s="351">
        <f>SUM(P46)</f>
        <v>2</v>
      </c>
      <c r="Q39" s="351">
        <f>SUM(Q46)</f>
        <v>0</v>
      </c>
      <c r="R39" s="351">
        <f>SUM(R40:R45)</f>
        <v>432</v>
      </c>
      <c r="S39" s="351">
        <f>SUM(S40:S45)</f>
        <v>470</v>
      </c>
      <c r="T39" s="353">
        <f t="shared" ref="T39:BG39" si="27">SUM(T40:T45)</f>
        <v>0</v>
      </c>
      <c r="U39" s="351">
        <f t="shared" si="27"/>
        <v>0</v>
      </c>
      <c r="V39" s="351">
        <f t="shared" si="27"/>
        <v>0</v>
      </c>
      <c r="W39" s="351">
        <f t="shared" si="27"/>
        <v>0</v>
      </c>
      <c r="X39" s="354">
        <f t="shared" si="27"/>
        <v>0</v>
      </c>
      <c r="Y39" s="355">
        <f t="shared" si="27"/>
        <v>0</v>
      </c>
      <c r="Z39" s="351">
        <f t="shared" si="27"/>
        <v>0</v>
      </c>
      <c r="AA39" s="351">
        <f t="shared" si="27"/>
        <v>0</v>
      </c>
      <c r="AB39" s="351">
        <f t="shared" si="27"/>
        <v>0</v>
      </c>
      <c r="AC39" s="356">
        <f t="shared" si="27"/>
        <v>0</v>
      </c>
      <c r="AD39" s="355">
        <f>SUM(AD40:AD46)</f>
        <v>92</v>
      </c>
      <c r="AE39" s="351">
        <f t="shared" si="27"/>
        <v>0</v>
      </c>
      <c r="AF39" s="351">
        <f t="shared" si="27"/>
        <v>0</v>
      </c>
      <c r="AG39" s="352">
        <f t="shared" si="27"/>
        <v>0</v>
      </c>
      <c r="AH39" s="354">
        <f t="shared" si="27"/>
        <v>0</v>
      </c>
      <c r="AI39" s="355">
        <f>SUM(AI40:AI46)</f>
        <v>36</v>
      </c>
      <c r="AJ39" s="351">
        <f t="shared" si="27"/>
        <v>0</v>
      </c>
      <c r="AK39" s="351">
        <f t="shared" si="27"/>
        <v>0</v>
      </c>
      <c r="AL39" s="351">
        <f t="shared" si="27"/>
        <v>0</v>
      </c>
      <c r="AM39" s="356">
        <f t="shared" si="27"/>
        <v>0</v>
      </c>
      <c r="AN39" s="353">
        <f>SUM(AN40:AN46)</f>
        <v>72</v>
      </c>
      <c r="AO39" s="351">
        <f t="shared" si="27"/>
        <v>0</v>
      </c>
      <c r="AP39" s="351">
        <f t="shared" si="27"/>
        <v>0</v>
      </c>
      <c r="AQ39" s="351">
        <f t="shared" si="27"/>
        <v>0</v>
      </c>
      <c r="AR39" s="354">
        <f t="shared" si="27"/>
        <v>0</v>
      </c>
      <c r="AS39" s="355">
        <f>SUM(AS40:AS46)</f>
        <v>120</v>
      </c>
      <c r="AT39" s="351">
        <f t="shared" si="27"/>
        <v>0</v>
      </c>
      <c r="AU39" s="351">
        <f t="shared" si="27"/>
        <v>0</v>
      </c>
      <c r="AV39" s="351">
        <f t="shared" si="27"/>
        <v>0</v>
      </c>
      <c r="AW39" s="356">
        <f t="shared" si="27"/>
        <v>0</v>
      </c>
      <c r="AX39" s="352">
        <f>SUM(AX40:AX46)</f>
        <v>90</v>
      </c>
      <c r="AY39" s="351">
        <f t="shared" si="27"/>
        <v>2</v>
      </c>
      <c r="AZ39" s="351">
        <f t="shared" si="27"/>
        <v>0</v>
      </c>
      <c r="BA39" s="351">
        <f t="shared" si="27"/>
        <v>0</v>
      </c>
      <c r="BB39" s="354">
        <f t="shared" si="27"/>
        <v>0</v>
      </c>
      <c r="BC39" s="355">
        <f>SUM(BC40:BC46)</f>
        <v>60</v>
      </c>
      <c r="BD39" s="351">
        <f t="shared" si="27"/>
        <v>0</v>
      </c>
      <c r="BE39" s="351">
        <f t="shared" si="27"/>
        <v>0</v>
      </c>
      <c r="BF39" s="351">
        <f t="shared" si="27"/>
        <v>0</v>
      </c>
      <c r="BG39" s="357">
        <f t="shared" si="27"/>
        <v>0</v>
      </c>
      <c r="BH39" s="19">
        <f t="shared" si="22"/>
        <v>320</v>
      </c>
      <c r="BI39" s="27">
        <v>900</v>
      </c>
      <c r="BJ39" s="27" t="s">
        <v>131</v>
      </c>
      <c r="BK39" s="16" t="s">
        <v>117</v>
      </c>
      <c r="BP39" s="120"/>
    </row>
    <row r="40" spans="1:68" ht="27.75" customHeight="1" x14ac:dyDescent="0.25">
      <c r="A40" s="429" t="s">
        <v>206</v>
      </c>
      <c r="B40" s="534" t="s">
        <v>207</v>
      </c>
      <c r="C40" s="568" t="s">
        <v>258</v>
      </c>
      <c r="D40" s="6">
        <v>36</v>
      </c>
      <c r="E40" s="455">
        <f>F40-D40</f>
        <v>0</v>
      </c>
      <c r="F40" s="166">
        <f>H40+I40+N40+O40+Q40</f>
        <v>36</v>
      </c>
      <c r="G40" s="12">
        <v>0</v>
      </c>
      <c r="H40" s="1">
        <f>U40+Z40+AE40+AJ40+AO40+AT40+AY40+BD40</f>
        <v>0</v>
      </c>
      <c r="I40" s="565">
        <f>T40+Y40+AD40+AI40+AN40+AS40+AX40+BC40</f>
        <v>36</v>
      </c>
      <c r="J40" s="330">
        <f>K40+L40+M40</f>
        <v>36</v>
      </c>
      <c r="K40" s="1">
        <f>I40-L40-M40</f>
        <v>36</v>
      </c>
      <c r="L40" s="261">
        <v>0</v>
      </c>
      <c r="M40" s="1"/>
      <c r="N40" s="1"/>
      <c r="O40" s="1">
        <f t="shared" ref="O40:O45" si="28">W40+AB40+AG40+AL40+AQ40+AV40+BA40+BF40</f>
        <v>0</v>
      </c>
      <c r="P40" s="1">
        <f>U40+Z40+AE40+AJ40+AO40+AT40+AY40+BD40</f>
        <v>0</v>
      </c>
      <c r="Q40" s="1">
        <f>X40+AC40+AH40+AM40+AR40+AW40+BB40+BG40</f>
        <v>0</v>
      </c>
      <c r="R40" s="358">
        <v>36</v>
      </c>
      <c r="S40" s="203">
        <f>T40+Y40+AD40+AI40+AN40+AS40+AX40+BC40</f>
        <v>36</v>
      </c>
      <c r="T40" s="546"/>
      <c r="U40" s="4"/>
      <c r="V40" s="3"/>
      <c r="W40" s="13"/>
      <c r="X40" s="181"/>
      <c r="Y40" s="101"/>
      <c r="Z40" s="4"/>
      <c r="AA40" s="223"/>
      <c r="AB40" s="146"/>
      <c r="AC40" s="108"/>
      <c r="AD40" s="547"/>
      <c r="AE40" s="4"/>
      <c r="AF40" s="3"/>
      <c r="AG40" s="149"/>
      <c r="AH40" s="183"/>
      <c r="AI40" s="102"/>
      <c r="AJ40" s="4"/>
      <c r="AK40" s="223"/>
      <c r="AL40" s="146"/>
      <c r="AM40" s="108"/>
      <c r="AN40" s="302"/>
      <c r="AO40" s="4"/>
      <c r="AP40" s="3"/>
      <c r="AQ40" s="13"/>
      <c r="AR40" s="181"/>
      <c r="AS40" s="536">
        <v>36</v>
      </c>
      <c r="AT40" s="4"/>
      <c r="AU40" s="3"/>
      <c r="AV40" s="13"/>
      <c r="AW40" s="108"/>
      <c r="AX40" s="299"/>
      <c r="AY40" s="4"/>
      <c r="AZ40" s="3"/>
      <c r="BA40" s="13"/>
      <c r="BB40" s="181"/>
      <c r="BC40" s="102"/>
      <c r="BD40" s="4"/>
      <c r="BE40" s="3"/>
      <c r="BF40" s="13"/>
      <c r="BG40" s="258"/>
      <c r="BH40" s="19">
        <f t="shared" si="22"/>
        <v>36</v>
      </c>
      <c r="BI40" s="130">
        <v>216</v>
      </c>
      <c r="BJ40" s="130" t="s">
        <v>131</v>
      </c>
      <c r="BK40" s="16" t="s">
        <v>138</v>
      </c>
      <c r="BP40" s="120"/>
    </row>
    <row r="41" spans="1:68" ht="25.5" customHeight="1" x14ac:dyDescent="0.25">
      <c r="A41" s="429" t="s">
        <v>208</v>
      </c>
      <c r="B41" s="534" t="s">
        <v>38</v>
      </c>
      <c r="C41" s="443" t="s">
        <v>48</v>
      </c>
      <c r="D41" s="6">
        <v>36</v>
      </c>
      <c r="E41" s="455">
        <f>F41-D41</f>
        <v>0</v>
      </c>
      <c r="F41" s="166">
        <f>H41+I41+N41+O41+Q41</f>
        <v>36</v>
      </c>
      <c r="G41" s="12">
        <v>0</v>
      </c>
      <c r="H41" s="1">
        <f>U41+Z41+AE41+AJ41+AO41+AT41+AY41+BD41</f>
        <v>0</v>
      </c>
      <c r="I41" s="565">
        <f>T41+Y41+AD41+AI41+AN41+AS41+AX41+BC41</f>
        <v>36</v>
      </c>
      <c r="J41" s="330">
        <f>K41+L41+M41</f>
        <v>36</v>
      </c>
      <c r="K41" s="1">
        <f>I41-L41-M41</f>
        <v>36</v>
      </c>
      <c r="L41" s="261">
        <v>0</v>
      </c>
      <c r="M41" s="1"/>
      <c r="N41" s="1"/>
      <c r="O41" s="1">
        <f t="shared" si="28"/>
        <v>0</v>
      </c>
      <c r="P41" s="1">
        <f t="shared" ref="P41:P45" si="29">U41+Z41+AE41+AJ41+AO41+AT41+AY41+BD41</f>
        <v>0</v>
      </c>
      <c r="Q41" s="1">
        <f>X41+AC41+AH41+AM41+AR41+AW41+BB41+BG41</f>
        <v>0</v>
      </c>
      <c r="R41" s="358">
        <v>36</v>
      </c>
      <c r="S41" s="203">
        <f>T41+Y41+AD41+AI41+AN41+AS41+AX41+BC41</f>
        <v>36</v>
      </c>
      <c r="T41" s="546"/>
      <c r="U41" s="4"/>
      <c r="V41" s="3"/>
      <c r="W41" s="13"/>
      <c r="X41" s="181"/>
      <c r="Y41" s="101"/>
      <c r="Z41" s="4"/>
      <c r="AA41" s="223"/>
      <c r="AB41" s="146"/>
      <c r="AC41" s="108"/>
      <c r="AD41" s="549">
        <v>36</v>
      </c>
      <c r="AE41" s="4"/>
      <c r="AF41" s="3"/>
      <c r="AG41" s="149"/>
      <c r="AH41" s="183"/>
      <c r="AI41" s="102"/>
      <c r="AJ41" s="4"/>
      <c r="AK41" s="223"/>
      <c r="AL41" s="146"/>
      <c r="AM41" s="108"/>
      <c r="AN41" s="302"/>
      <c r="AO41" s="4"/>
      <c r="AP41" s="3"/>
      <c r="AQ41" s="13"/>
      <c r="AR41" s="181"/>
      <c r="AS41" s="101"/>
      <c r="AT41" s="4"/>
      <c r="AU41" s="3"/>
      <c r="AV41" s="13"/>
      <c r="AW41" s="108"/>
      <c r="AX41" s="299"/>
      <c r="AY41" s="4"/>
      <c r="AZ41" s="3"/>
      <c r="BA41" s="13"/>
      <c r="BB41" s="181"/>
      <c r="BC41" s="102"/>
      <c r="BD41" s="4"/>
      <c r="BE41" s="3"/>
      <c r="BF41" s="13"/>
      <c r="BG41" s="258"/>
      <c r="BH41" s="19"/>
      <c r="BI41" s="130"/>
      <c r="BJ41" s="130"/>
      <c r="BP41" s="120"/>
    </row>
    <row r="42" spans="1:68" ht="33" customHeight="1" x14ac:dyDescent="0.25">
      <c r="A42" s="429" t="s">
        <v>209</v>
      </c>
      <c r="B42" s="534" t="s">
        <v>58</v>
      </c>
      <c r="C42" s="443" t="s">
        <v>259</v>
      </c>
      <c r="D42" s="6">
        <v>164</v>
      </c>
      <c r="E42" s="455">
        <f t="shared" ref="E42:E49" si="30">F42-D42</f>
        <v>0</v>
      </c>
      <c r="F42" s="531">
        <f t="shared" ref="F42:F44" si="31">H42+I42+N42+O42+Q42</f>
        <v>164</v>
      </c>
      <c r="G42" s="12">
        <v>164</v>
      </c>
      <c r="H42" s="1">
        <f t="shared" ref="H42:H97" si="32">U42+Z42+AE42+AJ42+AO42+AT42+AY42+BD42</f>
        <v>0</v>
      </c>
      <c r="I42" s="565">
        <f t="shared" ref="I42:I97" si="33">T42+Y42+AD42+AI42+AN42+AS42+AX42+BC42</f>
        <v>164</v>
      </c>
      <c r="J42" s="330">
        <f t="shared" si="5"/>
        <v>164</v>
      </c>
      <c r="K42" s="1">
        <f t="shared" ref="K42:K97" si="34">I42-L42-M42</f>
        <v>0</v>
      </c>
      <c r="L42" s="261">
        <v>164</v>
      </c>
      <c r="M42" s="1"/>
      <c r="N42" s="1"/>
      <c r="O42" s="1">
        <f t="shared" si="28"/>
        <v>0</v>
      </c>
      <c r="P42" s="1">
        <f t="shared" si="29"/>
        <v>0</v>
      </c>
      <c r="Q42" s="1">
        <f t="shared" ref="Q42:Q45" si="35">X42+AC42+AH42+AM42+AR42+AW42+BB42+BG42</f>
        <v>0</v>
      </c>
      <c r="R42" s="358">
        <v>164</v>
      </c>
      <c r="S42" s="203">
        <f t="shared" ref="S42:S45" si="36">T42+Y42+AD42+AI42+AN42+AS42+AX42+BC42</f>
        <v>164</v>
      </c>
      <c r="T42" s="546"/>
      <c r="U42" s="4"/>
      <c r="V42" s="3"/>
      <c r="W42" s="13"/>
      <c r="X42" s="181"/>
      <c r="Y42" s="101"/>
      <c r="Z42" s="4"/>
      <c r="AA42" s="223"/>
      <c r="AB42" s="146"/>
      <c r="AC42" s="108"/>
      <c r="AD42" s="547">
        <v>28</v>
      </c>
      <c r="AE42" s="4">
        <v>0</v>
      </c>
      <c r="AF42" s="3"/>
      <c r="AG42" s="146"/>
      <c r="AH42" s="181"/>
      <c r="AI42" s="530">
        <v>18</v>
      </c>
      <c r="AJ42" s="4"/>
      <c r="AK42" s="223"/>
      <c r="AL42" s="146"/>
      <c r="AM42" s="108"/>
      <c r="AN42" s="550">
        <v>36</v>
      </c>
      <c r="AO42" s="4"/>
      <c r="AP42" s="3"/>
      <c r="AQ42" s="13"/>
      <c r="AR42" s="181"/>
      <c r="AS42" s="529">
        <v>24</v>
      </c>
      <c r="AT42" s="4"/>
      <c r="AU42" s="3"/>
      <c r="AV42" s="13"/>
      <c r="AW42" s="108"/>
      <c r="AX42" s="552">
        <v>28</v>
      </c>
      <c r="AY42" s="4"/>
      <c r="AZ42" s="3"/>
      <c r="BA42" s="13"/>
      <c r="BB42" s="181"/>
      <c r="BC42" s="536">
        <v>30</v>
      </c>
      <c r="BD42" s="4"/>
      <c r="BE42" s="3"/>
      <c r="BF42" s="13"/>
      <c r="BG42" s="258"/>
      <c r="BH42" s="19">
        <f t="shared" si="22"/>
        <v>106</v>
      </c>
      <c r="BI42" s="130">
        <v>1296</v>
      </c>
      <c r="BJ42" s="130" t="s">
        <v>131</v>
      </c>
      <c r="BK42" s="16" t="s">
        <v>141</v>
      </c>
      <c r="BP42" s="120"/>
    </row>
    <row r="43" spans="1:68" ht="26.25" customHeight="1" x14ac:dyDescent="0.25">
      <c r="A43" s="429" t="s">
        <v>211</v>
      </c>
      <c r="B43" s="534" t="s">
        <v>40</v>
      </c>
      <c r="C43" s="443" t="s">
        <v>260</v>
      </c>
      <c r="D43" s="6">
        <v>164</v>
      </c>
      <c r="E43" s="455">
        <f t="shared" si="30"/>
        <v>0</v>
      </c>
      <c r="F43" s="531">
        <f>H43+I43+N43+O43+Q43</f>
        <v>164</v>
      </c>
      <c r="G43" s="12">
        <v>158</v>
      </c>
      <c r="H43" s="1">
        <f t="shared" si="32"/>
        <v>0</v>
      </c>
      <c r="I43" s="565">
        <f t="shared" si="33"/>
        <v>164</v>
      </c>
      <c r="J43" s="330">
        <f t="shared" si="5"/>
        <v>164</v>
      </c>
      <c r="K43" s="1">
        <f t="shared" si="34"/>
        <v>6</v>
      </c>
      <c r="L43" s="261">
        <v>158</v>
      </c>
      <c r="M43" s="1"/>
      <c r="N43" s="1"/>
      <c r="O43" s="1">
        <f t="shared" si="28"/>
        <v>0</v>
      </c>
      <c r="P43" s="1">
        <f t="shared" si="29"/>
        <v>0</v>
      </c>
      <c r="Q43" s="1">
        <f t="shared" si="35"/>
        <v>0</v>
      </c>
      <c r="R43" s="358">
        <v>164</v>
      </c>
      <c r="S43" s="203">
        <f t="shared" si="36"/>
        <v>164</v>
      </c>
      <c r="T43" s="546"/>
      <c r="U43" s="4"/>
      <c r="V43" s="3"/>
      <c r="W43" s="13"/>
      <c r="X43" s="181"/>
      <c r="Y43" s="101"/>
      <c r="Z43" s="4"/>
      <c r="AA43" s="223"/>
      <c r="AB43" s="146"/>
      <c r="AC43" s="108"/>
      <c r="AD43" s="547">
        <v>28</v>
      </c>
      <c r="AE43" s="4"/>
      <c r="AF43" s="3"/>
      <c r="AG43" s="146"/>
      <c r="AH43" s="181"/>
      <c r="AI43" s="529">
        <v>18</v>
      </c>
      <c r="AJ43" s="4"/>
      <c r="AK43" s="223"/>
      <c r="AL43" s="146"/>
      <c r="AM43" s="108"/>
      <c r="AN43" s="550">
        <v>36</v>
      </c>
      <c r="AO43" s="4"/>
      <c r="AP43" s="3"/>
      <c r="AQ43" s="13"/>
      <c r="AR43" s="181"/>
      <c r="AS43" s="529">
        <v>24</v>
      </c>
      <c r="AT43" s="4"/>
      <c r="AU43" s="3"/>
      <c r="AV43" s="13"/>
      <c r="AW43" s="108"/>
      <c r="AX43" s="552">
        <v>28</v>
      </c>
      <c r="AY43" s="4"/>
      <c r="AZ43" s="3"/>
      <c r="BA43" s="13"/>
      <c r="BB43" s="181"/>
      <c r="BC43" s="529">
        <v>30</v>
      </c>
      <c r="BD43" s="4"/>
      <c r="BE43" s="3"/>
      <c r="BF43" s="13"/>
      <c r="BG43" s="258"/>
      <c r="BH43" s="19">
        <f t="shared" si="22"/>
        <v>106</v>
      </c>
      <c r="BI43" s="130">
        <v>1476</v>
      </c>
      <c r="BJ43" s="130" t="s">
        <v>131</v>
      </c>
      <c r="BK43" s="83" t="s">
        <v>142</v>
      </c>
      <c r="BP43" s="120"/>
    </row>
    <row r="44" spans="1:68" ht="26.25" customHeight="1" x14ac:dyDescent="0.25">
      <c r="A44" s="429" t="s">
        <v>212</v>
      </c>
      <c r="B44" s="534" t="s">
        <v>210</v>
      </c>
      <c r="C44" s="568" t="s">
        <v>258</v>
      </c>
      <c r="D44" s="6">
        <v>32</v>
      </c>
      <c r="E44" s="455">
        <f t="shared" si="30"/>
        <v>4</v>
      </c>
      <c r="F44" s="166">
        <f t="shared" si="31"/>
        <v>36</v>
      </c>
      <c r="G44" s="12">
        <v>0</v>
      </c>
      <c r="H44" s="1">
        <f>U44+Z44+AE44+AJ44+AO44+AT44+AY44+BD44</f>
        <v>0</v>
      </c>
      <c r="I44" s="565">
        <f t="shared" si="33"/>
        <v>36</v>
      </c>
      <c r="J44" s="330">
        <f t="shared" si="5"/>
        <v>36</v>
      </c>
      <c r="K44" s="1">
        <f t="shared" si="34"/>
        <v>36</v>
      </c>
      <c r="L44" s="261">
        <v>0</v>
      </c>
      <c r="M44" s="1"/>
      <c r="N44" s="1"/>
      <c r="O44" s="1">
        <f t="shared" si="28"/>
        <v>0</v>
      </c>
      <c r="P44" s="1">
        <f t="shared" si="29"/>
        <v>0</v>
      </c>
      <c r="Q44" s="1">
        <f t="shared" si="35"/>
        <v>0</v>
      </c>
      <c r="R44" s="358">
        <v>32</v>
      </c>
      <c r="S44" s="203">
        <f t="shared" si="36"/>
        <v>36</v>
      </c>
      <c r="T44" s="546"/>
      <c r="U44" s="4"/>
      <c r="V44" s="3"/>
      <c r="W44" s="13"/>
      <c r="X44" s="181"/>
      <c r="Y44" s="101"/>
      <c r="Z44" s="4"/>
      <c r="AA44" s="223"/>
      <c r="AB44" s="146"/>
      <c r="AC44" s="108"/>
      <c r="AD44" s="547"/>
      <c r="AE44" s="4"/>
      <c r="AF44" s="3"/>
      <c r="AG44" s="146"/>
      <c r="AH44" s="181"/>
      <c r="AI44" s="102"/>
      <c r="AJ44" s="4"/>
      <c r="AK44" s="223"/>
      <c r="AL44" s="146"/>
      <c r="AM44" s="108"/>
      <c r="AN44" s="550"/>
      <c r="AO44" s="4"/>
      <c r="AP44" s="3"/>
      <c r="AQ44" s="13"/>
      <c r="AR44" s="181"/>
      <c r="AS44" s="536">
        <v>36</v>
      </c>
      <c r="AT44" s="4"/>
      <c r="AU44" s="3"/>
      <c r="AV44" s="13"/>
      <c r="AW44" s="108"/>
      <c r="AX44" s="299"/>
      <c r="AY44" s="4"/>
      <c r="AZ44" s="3"/>
      <c r="BA44" s="13"/>
      <c r="BB44" s="181"/>
      <c r="BC44" s="375"/>
      <c r="BD44" s="4"/>
      <c r="BE44" s="3"/>
      <c r="BF44" s="13"/>
      <c r="BG44" s="258"/>
      <c r="BH44" s="19">
        <f t="shared" si="22"/>
        <v>36</v>
      </c>
      <c r="BI44" s="122">
        <f>SUM(BI38:BI43)</f>
        <v>5940</v>
      </c>
      <c r="BJ44" s="122" t="s">
        <v>131</v>
      </c>
      <c r="BK44" s="16" t="s">
        <v>145</v>
      </c>
      <c r="BP44" s="120"/>
    </row>
    <row r="45" spans="1:68" ht="21" customHeight="1" x14ac:dyDescent="0.25">
      <c r="A45" s="429" t="s">
        <v>213</v>
      </c>
      <c r="B45" s="534" t="s">
        <v>59</v>
      </c>
      <c r="C45" s="568" t="s">
        <v>261</v>
      </c>
      <c r="D45" s="6">
        <v>0</v>
      </c>
      <c r="E45" s="455">
        <f t="shared" si="30"/>
        <v>36</v>
      </c>
      <c r="F45" s="166">
        <f>H45+I45+N45+O45+Q45</f>
        <v>36</v>
      </c>
      <c r="G45" s="12">
        <v>4</v>
      </c>
      <c r="H45" s="1">
        <f>U45+Z45+AE45+AJ45+AO45+AT45+AY45+BD45</f>
        <v>2</v>
      </c>
      <c r="I45" s="565">
        <f t="shared" si="33"/>
        <v>34</v>
      </c>
      <c r="J45" s="330">
        <f t="shared" si="5"/>
        <v>34</v>
      </c>
      <c r="K45" s="1">
        <f t="shared" si="34"/>
        <v>16</v>
      </c>
      <c r="L45" s="261">
        <v>18</v>
      </c>
      <c r="M45" s="1"/>
      <c r="N45" s="1"/>
      <c r="O45" s="1">
        <f t="shared" si="28"/>
        <v>0</v>
      </c>
      <c r="P45" s="1">
        <f t="shared" si="29"/>
        <v>2</v>
      </c>
      <c r="Q45" s="1">
        <f t="shared" si="35"/>
        <v>0</v>
      </c>
      <c r="R45" s="358">
        <v>0</v>
      </c>
      <c r="S45" s="203">
        <f t="shared" si="36"/>
        <v>34</v>
      </c>
      <c r="T45" s="546"/>
      <c r="U45" s="4"/>
      <c r="V45" s="3"/>
      <c r="W45" s="13"/>
      <c r="X45" s="181"/>
      <c r="Y45" s="101"/>
      <c r="Z45" s="4"/>
      <c r="AA45" s="223"/>
      <c r="AB45" s="146"/>
      <c r="AC45" s="108"/>
      <c r="AD45" s="547"/>
      <c r="AE45" s="4"/>
      <c r="AF45" s="3"/>
      <c r="AG45" s="146"/>
      <c r="AH45" s="181"/>
      <c r="AI45" s="102"/>
      <c r="AJ45" s="4"/>
      <c r="AK45" s="223"/>
      <c r="AL45" s="146"/>
      <c r="AM45" s="108"/>
      <c r="AN45" s="302"/>
      <c r="AO45" s="4"/>
      <c r="AP45" s="3"/>
      <c r="AQ45" s="13"/>
      <c r="AR45" s="181"/>
      <c r="AS45" s="101"/>
      <c r="AT45" s="4"/>
      <c r="AU45" s="3"/>
      <c r="AV45" s="13"/>
      <c r="AW45" s="108"/>
      <c r="AX45" s="560">
        <v>34</v>
      </c>
      <c r="AY45" s="4">
        <v>2</v>
      </c>
      <c r="AZ45" s="3"/>
      <c r="BA45" s="13"/>
      <c r="BB45" s="181"/>
      <c r="BC45" s="102"/>
      <c r="BD45" s="4"/>
      <c r="BE45" s="3"/>
      <c r="BF45" s="13"/>
      <c r="BG45" s="258"/>
      <c r="BH45" s="19">
        <f t="shared" si="22"/>
        <v>0</v>
      </c>
      <c r="BI45" s="8"/>
      <c r="BJ45" s="8"/>
      <c r="BP45" s="120"/>
    </row>
    <row r="46" spans="1:68" ht="21.75" customHeight="1" x14ac:dyDescent="0.25">
      <c r="A46" s="390" t="s">
        <v>27</v>
      </c>
      <c r="B46" s="389" t="s">
        <v>129</v>
      </c>
      <c r="C46" s="436"/>
      <c r="D46" s="6"/>
      <c r="E46" s="455">
        <f t="shared" si="30"/>
        <v>0</v>
      </c>
      <c r="F46" s="462"/>
      <c r="G46" s="12"/>
      <c r="H46" s="1">
        <f t="shared" si="32"/>
        <v>0</v>
      </c>
      <c r="I46" s="565">
        <f t="shared" si="33"/>
        <v>0</v>
      </c>
      <c r="J46" s="330">
        <f t="shared" si="5"/>
        <v>0</v>
      </c>
      <c r="K46" s="1">
        <f t="shared" si="34"/>
        <v>0</v>
      </c>
      <c r="L46" s="261"/>
      <c r="M46" s="1"/>
      <c r="N46" s="1"/>
      <c r="O46" s="570">
        <f>SUM(O40:O45)</f>
        <v>0</v>
      </c>
      <c r="P46" s="570">
        <f>SUM(P40:P45)</f>
        <v>2</v>
      </c>
      <c r="Q46" s="570">
        <f>SUM(Q40:Q45)</f>
        <v>0</v>
      </c>
      <c r="R46" s="331"/>
      <c r="S46" s="203"/>
      <c r="T46" s="546"/>
      <c r="U46" s="4"/>
      <c r="V46" s="3"/>
      <c r="W46" s="13"/>
      <c r="X46" s="181"/>
      <c r="Y46" s="101"/>
      <c r="Z46" s="4"/>
      <c r="AA46" s="223"/>
      <c r="AB46" s="146"/>
      <c r="AC46" s="108"/>
      <c r="AD46" s="301"/>
      <c r="AE46" s="4"/>
      <c r="AF46" s="3"/>
      <c r="AG46" s="146"/>
      <c r="AH46" s="181"/>
      <c r="AI46" s="102"/>
      <c r="AJ46" s="4"/>
      <c r="AK46" s="223"/>
      <c r="AL46" s="146"/>
      <c r="AM46" s="108"/>
      <c r="AN46" s="302"/>
      <c r="AO46" s="4"/>
      <c r="AP46" s="3"/>
      <c r="AQ46" s="13"/>
      <c r="AR46" s="181"/>
      <c r="AS46" s="101"/>
      <c r="AT46" s="4"/>
      <c r="AU46" s="3"/>
      <c r="AV46" s="13"/>
      <c r="AW46" s="108"/>
      <c r="AX46" s="299"/>
      <c r="AY46" s="4"/>
      <c r="AZ46" s="3"/>
      <c r="BA46" s="13"/>
      <c r="BB46" s="181"/>
      <c r="BC46" s="102"/>
      <c r="BD46" s="4"/>
      <c r="BE46" s="3"/>
      <c r="BF46" s="13"/>
      <c r="BG46" s="258"/>
      <c r="BH46" s="19"/>
      <c r="BI46" s="8"/>
      <c r="BJ46" s="8"/>
      <c r="BP46" s="120"/>
    </row>
    <row r="47" spans="1:68" ht="29.25" customHeight="1" x14ac:dyDescent="0.25">
      <c r="A47" s="395" t="s">
        <v>214</v>
      </c>
      <c r="B47" s="408" t="s">
        <v>215</v>
      </c>
      <c r="C47" s="572" t="s">
        <v>274</v>
      </c>
      <c r="D47" s="351">
        <f>SUM(D48:D50)</f>
        <v>180</v>
      </c>
      <c r="E47" s="351">
        <f>SUM(E48:E49)</f>
        <v>0</v>
      </c>
      <c r="F47" s="351">
        <f>SUM(F48:F50)</f>
        <v>180</v>
      </c>
      <c r="G47" s="351">
        <f>SUM(G48:G50)</f>
        <v>36</v>
      </c>
      <c r="H47" s="351">
        <f t="shared" ref="H47:J47" si="37">SUM(H48:H50)</f>
        <v>2</v>
      </c>
      <c r="I47" s="351">
        <f>SUM(I48:I50)</f>
        <v>170</v>
      </c>
      <c r="J47" s="351">
        <f t="shared" si="37"/>
        <v>170</v>
      </c>
      <c r="K47" s="351">
        <f t="shared" ref="K47" si="38">SUM(K48:K50)</f>
        <v>134</v>
      </c>
      <c r="L47" s="351">
        <f t="shared" ref="L47:M47" si="39">SUM(L48:L50)</f>
        <v>36</v>
      </c>
      <c r="M47" s="351">
        <f t="shared" si="39"/>
        <v>0</v>
      </c>
      <c r="N47" s="351">
        <f t="shared" ref="N47" si="40">SUM(N48:N50)</f>
        <v>0</v>
      </c>
      <c r="O47" s="351">
        <f>SUM(O50)</f>
        <v>2</v>
      </c>
      <c r="P47" s="351">
        <f>SUM(P50)</f>
        <v>2</v>
      </c>
      <c r="Q47" s="351">
        <f>SUM(Q50)</f>
        <v>6</v>
      </c>
      <c r="R47" s="351">
        <f>SUM(R48:R49)</f>
        <v>180</v>
      </c>
      <c r="S47" s="352">
        <f t="shared" ref="S47:T47" si="41">SUM(S48:S50)</f>
        <v>170</v>
      </c>
      <c r="T47" s="525">
        <f t="shared" si="41"/>
        <v>0</v>
      </c>
      <c r="U47" s="496">
        <f t="shared" ref="U47" si="42">SUM(U48:U50)</f>
        <v>0</v>
      </c>
      <c r="V47" s="496">
        <f t="shared" ref="V47" si="43">SUM(V48:V50)</f>
        <v>0</v>
      </c>
      <c r="W47" s="496">
        <f t="shared" ref="W47" si="44">SUM(W48:W50)</f>
        <v>0</v>
      </c>
      <c r="X47" s="524">
        <f t="shared" ref="X47" si="45">SUM(X48:X50)</f>
        <v>0</v>
      </c>
      <c r="Y47" s="525">
        <f t="shared" ref="Y47" si="46">SUM(Y48:Y50)</f>
        <v>0</v>
      </c>
      <c r="Z47" s="496">
        <f t="shared" ref="Z47" si="47">SUM(Z48:Z50)</f>
        <v>0</v>
      </c>
      <c r="AA47" s="496">
        <f t="shared" ref="AA47" si="48">SUM(AA48:AA50)</f>
        <v>0</v>
      </c>
      <c r="AB47" s="496">
        <f t="shared" ref="AB47" si="49">SUM(AB48:AB50)</f>
        <v>0</v>
      </c>
      <c r="AC47" s="527">
        <f t="shared" ref="AC47" si="50">SUM(AC48:AC50)</f>
        <v>0</v>
      </c>
      <c r="AD47" s="526">
        <f>SUM(AD48:AD50)</f>
        <v>98</v>
      </c>
      <c r="AE47" s="496">
        <f t="shared" ref="AE47" si="51">SUM(AE48:AE50)</f>
        <v>2</v>
      </c>
      <c r="AF47" s="496">
        <f t="shared" ref="AF47:AG47" si="52">SUM(AF48:AF50)</f>
        <v>0</v>
      </c>
      <c r="AG47" s="496">
        <f t="shared" si="52"/>
        <v>2</v>
      </c>
      <c r="AH47" s="524">
        <f t="shared" ref="AH47" si="53">SUM(AH48:AH50)</f>
        <v>6</v>
      </c>
      <c r="AI47" s="525">
        <f t="shared" ref="AI47" si="54">SUM(AI48:AI50)</f>
        <v>36</v>
      </c>
      <c r="AJ47" s="496">
        <f t="shared" ref="AJ47" si="55">SUM(AJ48:AJ50)</f>
        <v>0</v>
      </c>
      <c r="AK47" s="496">
        <f t="shared" ref="AK47" si="56">SUM(AK48:AK50)</f>
        <v>0</v>
      </c>
      <c r="AL47" s="496">
        <f t="shared" ref="AL47" si="57">SUM(AL48:AL50)</f>
        <v>0</v>
      </c>
      <c r="AM47" s="527">
        <f t="shared" ref="AM47" si="58">SUM(AM48:AM50)</f>
        <v>0</v>
      </c>
      <c r="AN47" s="526">
        <f>SUM(AN48:AN50)</f>
        <v>36</v>
      </c>
      <c r="AO47" s="496">
        <f t="shared" ref="AO47" si="59">SUM(AO48:AO50)</f>
        <v>0</v>
      </c>
      <c r="AP47" s="496">
        <f t="shared" ref="AP47" si="60">SUM(AP48:AP50)</f>
        <v>0</v>
      </c>
      <c r="AQ47" s="496">
        <f t="shared" ref="AQ47" si="61">SUM(AQ48:AQ50)</f>
        <v>0</v>
      </c>
      <c r="AR47" s="524">
        <f t="shared" ref="AR47" si="62">SUM(AR48:AR50)</f>
        <v>0</v>
      </c>
      <c r="AS47" s="525">
        <f t="shared" ref="AS47" si="63">SUM(AS48:AS50)</f>
        <v>0</v>
      </c>
      <c r="AT47" s="496">
        <f t="shared" ref="AT47" si="64">SUM(AT48:AT50)</f>
        <v>0</v>
      </c>
      <c r="AU47" s="496">
        <f t="shared" ref="AU47" si="65">SUM(AU48:AU50)</f>
        <v>0</v>
      </c>
      <c r="AV47" s="496">
        <f t="shared" ref="AV47" si="66">SUM(AV48:AV50)</f>
        <v>0</v>
      </c>
      <c r="AW47" s="524">
        <f t="shared" ref="AW47" si="67">SUM(AW48:AW50)</f>
        <v>0</v>
      </c>
      <c r="AX47" s="525">
        <f t="shared" ref="AX47" si="68">SUM(AX48:AX50)</f>
        <v>0</v>
      </c>
      <c r="AY47" s="496">
        <f t="shared" ref="AY47" si="69">SUM(AY48:AY50)</f>
        <v>0</v>
      </c>
      <c r="AZ47" s="496">
        <f t="shared" ref="AZ47" si="70">SUM(AZ48:AZ50)</f>
        <v>0</v>
      </c>
      <c r="BA47" s="496">
        <f t="shared" ref="BA47" si="71">SUM(BA48:BA50)</f>
        <v>0</v>
      </c>
      <c r="BB47" s="524">
        <f t="shared" ref="BB47" si="72">SUM(BB48:BB50)</f>
        <v>0</v>
      </c>
      <c r="BC47" s="525">
        <f t="shared" ref="BC47" si="73">SUM(BC48:BC50)</f>
        <v>0</v>
      </c>
      <c r="BD47" s="496">
        <f t="shared" ref="BD47" si="74">SUM(BD48:BD50)</f>
        <v>0</v>
      </c>
      <c r="BE47" s="496">
        <f t="shared" ref="BE47" si="75">SUM(BE48:BE50)</f>
        <v>0</v>
      </c>
      <c r="BF47" s="496">
        <f t="shared" ref="BF47" si="76">SUM(BF48:BF50)</f>
        <v>0</v>
      </c>
      <c r="BG47" s="524">
        <f t="shared" ref="BG47" si="77">SUM(BG48:BG50)</f>
        <v>0</v>
      </c>
      <c r="BH47" s="523"/>
      <c r="BI47" s="8"/>
      <c r="BJ47" s="8"/>
      <c r="BP47" s="120"/>
    </row>
    <row r="48" spans="1:68" ht="21.75" customHeight="1" x14ac:dyDescent="0.25">
      <c r="A48" s="391" t="s">
        <v>216</v>
      </c>
      <c r="B48" s="421" t="s">
        <v>44</v>
      </c>
      <c r="C48" s="436" t="s">
        <v>151</v>
      </c>
      <c r="D48" s="6">
        <v>144</v>
      </c>
      <c r="E48" s="455">
        <f t="shared" si="30"/>
        <v>0</v>
      </c>
      <c r="F48" s="166">
        <f>H48+I48+O48+Q48</f>
        <v>144</v>
      </c>
      <c r="G48" s="12">
        <v>36</v>
      </c>
      <c r="H48" s="1">
        <f t="shared" si="32"/>
        <v>2</v>
      </c>
      <c r="I48" s="565">
        <f t="shared" si="33"/>
        <v>134</v>
      </c>
      <c r="J48" s="330">
        <f t="shared" si="5"/>
        <v>134</v>
      </c>
      <c r="K48" s="1">
        <f t="shared" si="34"/>
        <v>98</v>
      </c>
      <c r="L48" s="261">
        <v>36</v>
      </c>
      <c r="M48" s="1"/>
      <c r="N48" s="1"/>
      <c r="O48" s="1">
        <f t="shared" ref="O48:O49" si="78">W48+AB48+AG48+AL48+AQ48+AV48+BA48+BF48</f>
        <v>2</v>
      </c>
      <c r="P48" s="1">
        <f>U48+Z48+AE48+AJ48+AO48+AT48+AY48+BD48</f>
        <v>2</v>
      </c>
      <c r="Q48" s="1">
        <f t="shared" ref="Q48:Q49" si="79">X48+AC48+AH48+AM48+AR48+AW48+BB48+BG48</f>
        <v>6</v>
      </c>
      <c r="R48" s="358">
        <v>144</v>
      </c>
      <c r="S48" s="203">
        <f>T48+Y48+AD48+AI48+AN48+AS48+AX48+BC48</f>
        <v>134</v>
      </c>
      <c r="T48" s="546"/>
      <c r="U48" s="4"/>
      <c r="V48" s="3"/>
      <c r="W48" s="13"/>
      <c r="X48" s="181"/>
      <c r="Y48" s="101"/>
      <c r="Z48" s="4"/>
      <c r="AA48" s="223"/>
      <c r="AB48" s="146"/>
      <c r="AC48" s="108"/>
      <c r="AD48" s="548">
        <v>98</v>
      </c>
      <c r="AE48" s="4">
        <v>2</v>
      </c>
      <c r="AF48" s="3"/>
      <c r="AG48" s="149">
        <v>2</v>
      </c>
      <c r="AH48" s="183">
        <v>6</v>
      </c>
      <c r="AI48" s="536">
        <v>36</v>
      </c>
      <c r="AJ48" s="4"/>
      <c r="AK48" s="223"/>
      <c r="AL48" s="149"/>
      <c r="AM48" s="110"/>
      <c r="AN48" s="556"/>
      <c r="AO48" s="4"/>
      <c r="AP48" s="3"/>
      <c r="AQ48" s="13"/>
      <c r="AR48" s="181"/>
      <c r="AS48" s="101"/>
      <c r="AT48" s="4"/>
      <c r="AU48" s="3"/>
      <c r="AV48" s="13"/>
      <c r="AW48" s="108"/>
      <c r="AX48" s="299"/>
      <c r="AY48" s="4"/>
      <c r="AZ48" s="3"/>
      <c r="BA48" s="13"/>
      <c r="BB48" s="181"/>
      <c r="BC48" s="102"/>
      <c r="BD48" s="4"/>
      <c r="BE48" s="3"/>
      <c r="BF48" s="13"/>
      <c r="BG48" s="258"/>
      <c r="BH48" s="19"/>
      <c r="BI48" s="8"/>
      <c r="BJ48" s="8"/>
      <c r="BP48" s="120"/>
    </row>
    <row r="49" spans="1:68" ht="30" customHeight="1" x14ac:dyDescent="0.25">
      <c r="A49" s="391" t="s">
        <v>217</v>
      </c>
      <c r="B49" s="393" t="s">
        <v>218</v>
      </c>
      <c r="C49" s="569" t="s">
        <v>48</v>
      </c>
      <c r="D49" s="6">
        <v>36</v>
      </c>
      <c r="E49" s="455">
        <f t="shared" si="30"/>
        <v>0</v>
      </c>
      <c r="F49" s="166">
        <f>H50+I49+N49+O49+Q49</f>
        <v>36</v>
      </c>
      <c r="G49" s="12">
        <v>0</v>
      </c>
      <c r="H49" s="1">
        <f t="shared" si="32"/>
        <v>0</v>
      </c>
      <c r="I49" s="565">
        <f t="shared" si="33"/>
        <v>36</v>
      </c>
      <c r="J49" s="330">
        <f t="shared" si="5"/>
        <v>36</v>
      </c>
      <c r="K49" s="1">
        <f t="shared" si="34"/>
        <v>36</v>
      </c>
      <c r="L49" s="261">
        <v>0</v>
      </c>
      <c r="M49" s="1"/>
      <c r="N49" s="1"/>
      <c r="O49" s="1">
        <f t="shared" si="78"/>
        <v>0</v>
      </c>
      <c r="P49" s="1">
        <f>U49+Z49+AE49+AJ49+AO49+AT49+AY49+BD49</f>
        <v>0</v>
      </c>
      <c r="Q49" s="1">
        <f t="shared" si="79"/>
        <v>0</v>
      </c>
      <c r="R49" s="358">
        <v>36</v>
      </c>
      <c r="S49" s="203">
        <f t="shared" ref="S49" si="80">T49+Y49+AD49+AI49+AN49+AS49+AX49+BC49</f>
        <v>36</v>
      </c>
      <c r="T49" s="546"/>
      <c r="U49" s="4"/>
      <c r="V49" s="3"/>
      <c r="W49" s="13"/>
      <c r="X49" s="181"/>
      <c r="Y49" s="101"/>
      <c r="Z49" s="4"/>
      <c r="AA49" s="223"/>
      <c r="AB49" s="146"/>
      <c r="AC49" s="108"/>
      <c r="AD49" s="301"/>
      <c r="AE49" s="4"/>
      <c r="AF49" s="3"/>
      <c r="AG49" s="146"/>
      <c r="AH49" s="181"/>
      <c r="AI49" s="102"/>
      <c r="AJ49" s="4"/>
      <c r="AK49" s="223"/>
      <c r="AL49" s="146"/>
      <c r="AM49" s="108"/>
      <c r="AN49" s="577">
        <v>36</v>
      </c>
      <c r="AO49" s="4"/>
      <c r="AP49" s="3"/>
      <c r="AQ49" s="13"/>
      <c r="AR49" s="181"/>
      <c r="AS49" s="101"/>
      <c r="AT49" s="4"/>
      <c r="AU49" s="3"/>
      <c r="AV49" s="13"/>
      <c r="AW49" s="108"/>
      <c r="AX49" s="299"/>
      <c r="AY49" s="4"/>
      <c r="AZ49" s="3"/>
      <c r="BA49" s="13"/>
      <c r="BB49" s="181"/>
      <c r="BC49" s="102"/>
      <c r="BD49" s="4"/>
      <c r="BE49" s="3"/>
      <c r="BF49" s="13"/>
      <c r="BG49" s="258"/>
      <c r="BH49" s="19"/>
      <c r="BI49" s="8"/>
      <c r="BJ49" s="8"/>
      <c r="BP49" s="120"/>
    </row>
    <row r="50" spans="1:68" ht="21.75" customHeight="1" x14ac:dyDescent="0.25">
      <c r="A50" s="390" t="s">
        <v>27</v>
      </c>
      <c r="B50" s="389" t="s">
        <v>129</v>
      </c>
      <c r="C50" s="436"/>
      <c r="D50" s="451"/>
      <c r="E50" s="453"/>
      <c r="F50" s="462"/>
      <c r="G50" s="12"/>
      <c r="H50" s="1">
        <f t="shared" si="32"/>
        <v>0</v>
      </c>
      <c r="I50" s="565">
        <f t="shared" si="33"/>
        <v>0</v>
      </c>
      <c r="J50" s="330">
        <f t="shared" si="5"/>
        <v>0</v>
      </c>
      <c r="K50" s="1">
        <f t="shared" si="34"/>
        <v>0</v>
      </c>
      <c r="L50" s="261"/>
      <c r="M50" s="1"/>
      <c r="N50" s="1"/>
      <c r="O50" s="570">
        <f>SUM(O48:O49)</f>
        <v>2</v>
      </c>
      <c r="P50" s="570">
        <f t="shared" ref="P50:Q50" si="81">SUM(P48:P49)</f>
        <v>2</v>
      </c>
      <c r="Q50" s="570">
        <f t="shared" si="81"/>
        <v>6</v>
      </c>
      <c r="R50" s="331"/>
      <c r="S50" s="203"/>
      <c r="T50" s="546"/>
      <c r="U50" s="4"/>
      <c r="V50" s="3"/>
      <c r="W50" s="13"/>
      <c r="X50" s="181"/>
      <c r="Y50" s="101"/>
      <c r="Z50" s="4"/>
      <c r="AA50" s="223"/>
      <c r="AB50" s="146"/>
      <c r="AC50" s="108"/>
      <c r="AD50" s="301"/>
      <c r="AE50" s="4"/>
      <c r="AF50" s="3"/>
      <c r="AG50" s="146"/>
      <c r="AH50" s="181"/>
      <c r="AI50" s="102"/>
      <c r="AJ50" s="4"/>
      <c r="AK50" s="223"/>
      <c r="AL50" s="146"/>
      <c r="AM50" s="108"/>
      <c r="AN50" s="302"/>
      <c r="AO50" s="4"/>
      <c r="AP50" s="3"/>
      <c r="AQ50" s="13"/>
      <c r="AR50" s="181"/>
      <c r="AS50" s="101"/>
      <c r="AT50" s="4"/>
      <c r="AU50" s="3"/>
      <c r="AV50" s="13"/>
      <c r="AW50" s="108"/>
      <c r="AX50" s="299"/>
      <c r="AY50" s="4"/>
      <c r="AZ50" s="3"/>
      <c r="BA50" s="13"/>
      <c r="BB50" s="181"/>
      <c r="BC50" s="102"/>
      <c r="BD50" s="4"/>
      <c r="BE50" s="3"/>
      <c r="BF50" s="13"/>
      <c r="BG50" s="258"/>
      <c r="BH50" s="19"/>
      <c r="BI50" s="8"/>
      <c r="BJ50" s="8"/>
      <c r="BP50" s="120"/>
    </row>
    <row r="51" spans="1:68" ht="24" customHeight="1" x14ac:dyDescent="0.25">
      <c r="A51" s="395" t="s">
        <v>61</v>
      </c>
      <c r="B51" s="395" t="s">
        <v>62</v>
      </c>
      <c r="C51" s="434" t="s">
        <v>276</v>
      </c>
      <c r="D51" s="351">
        <f>SUM(D52:D61)</f>
        <v>612</v>
      </c>
      <c r="E51" s="367">
        <f>SUM(E52:E60)</f>
        <v>183</v>
      </c>
      <c r="F51" s="351">
        <f>SUM(F52:F61)</f>
        <v>795</v>
      </c>
      <c r="G51" s="351">
        <f>SUM(G52:G61)</f>
        <v>364</v>
      </c>
      <c r="H51" s="351">
        <f>SUM(H52:H61)</f>
        <v>2</v>
      </c>
      <c r="I51" s="351">
        <f>SUM(I52:I61)</f>
        <v>741</v>
      </c>
      <c r="J51" s="350">
        <f t="shared" si="5"/>
        <v>741</v>
      </c>
      <c r="K51" s="351">
        <f>SUM(K52:K61)</f>
        <v>377</v>
      </c>
      <c r="L51" s="351">
        <f>SUM(L52:L61)</f>
        <v>364</v>
      </c>
      <c r="M51" s="351">
        <f>SUM(M52:M61)</f>
        <v>0</v>
      </c>
      <c r="N51" s="351">
        <f>SUM(N52:N61)</f>
        <v>0</v>
      </c>
      <c r="O51" s="351">
        <f>SUM(O61)</f>
        <v>22</v>
      </c>
      <c r="P51" s="351">
        <f t="shared" ref="P51:Q51" si="82">SUM(P61)</f>
        <v>2</v>
      </c>
      <c r="Q51" s="351">
        <f t="shared" si="82"/>
        <v>30</v>
      </c>
      <c r="R51" s="367">
        <f>SUM(R52:R60)</f>
        <v>612</v>
      </c>
      <c r="S51" s="367">
        <f>SUM(S52:S60)</f>
        <v>741</v>
      </c>
      <c r="T51" s="353">
        <f t="shared" ref="T51:BG51" si="83">SUM(T52:T61)</f>
        <v>0</v>
      </c>
      <c r="U51" s="351">
        <f t="shared" si="83"/>
        <v>0</v>
      </c>
      <c r="V51" s="351">
        <f t="shared" si="83"/>
        <v>0</v>
      </c>
      <c r="W51" s="351">
        <f t="shared" si="83"/>
        <v>0</v>
      </c>
      <c r="X51" s="354">
        <f t="shared" si="83"/>
        <v>0</v>
      </c>
      <c r="Y51" s="355">
        <f t="shared" si="83"/>
        <v>0</v>
      </c>
      <c r="Z51" s="351">
        <f t="shared" si="83"/>
        <v>0</v>
      </c>
      <c r="AA51" s="351">
        <f t="shared" si="83"/>
        <v>0</v>
      </c>
      <c r="AB51" s="351">
        <f t="shared" si="83"/>
        <v>0</v>
      </c>
      <c r="AC51" s="356">
        <f t="shared" si="83"/>
        <v>0</v>
      </c>
      <c r="AD51" s="355">
        <f>SUM(AD52:AD61)</f>
        <v>176</v>
      </c>
      <c r="AE51" s="351">
        <f t="shared" si="83"/>
        <v>2</v>
      </c>
      <c r="AF51" s="351">
        <f t="shared" si="83"/>
        <v>0</v>
      </c>
      <c r="AG51" s="352">
        <f t="shared" si="83"/>
        <v>4</v>
      </c>
      <c r="AH51" s="354">
        <f t="shared" si="83"/>
        <v>6</v>
      </c>
      <c r="AI51" s="355">
        <f t="shared" si="83"/>
        <v>71</v>
      </c>
      <c r="AJ51" s="351">
        <f t="shared" si="83"/>
        <v>0</v>
      </c>
      <c r="AK51" s="351">
        <f t="shared" si="83"/>
        <v>0</v>
      </c>
      <c r="AL51" s="351">
        <f t="shared" si="83"/>
        <v>4</v>
      </c>
      <c r="AM51" s="356">
        <f t="shared" si="83"/>
        <v>6</v>
      </c>
      <c r="AN51" s="353">
        <f t="shared" si="83"/>
        <v>120</v>
      </c>
      <c r="AO51" s="351">
        <f t="shared" si="83"/>
        <v>0</v>
      </c>
      <c r="AP51" s="351">
        <f t="shared" si="83"/>
        <v>0</v>
      </c>
      <c r="AQ51" s="351">
        <f t="shared" si="83"/>
        <v>12</v>
      </c>
      <c r="AR51" s="354">
        <f t="shared" si="83"/>
        <v>12</v>
      </c>
      <c r="AS51" s="355">
        <f>SUM(AS52:AS61)</f>
        <v>96</v>
      </c>
      <c r="AT51" s="351">
        <f t="shared" si="83"/>
        <v>0</v>
      </c>
      <c r="AU51" s="351">
        <f t="shared" si="83"/>
        <v>0</v>
      </c>
      <c r="AV51" s="351">
        <f t="shared" si="83"/>
        <v>0</v>
      </c>
      <c r="AW51" s="356">
        <f t="shared" si="83"/>
        <v>0</v>
      </c>
      <c r="AX51" s="352">
        <f>SUM(AX52:AX61)</f>
        <v>230</v>
      </c>
      <c r="AY51" s="351">
        <f t="shared" si="83"/>
        <v>0</v>
      </c>
      <c r="AZ51" s="351">
        <f t="shared" si="83"/>
        <v>0</v>
      </c>
      <c r="BA51" s="351">
        <f t="shared" si="83"/>
        <v>0</v>
      </c>
      <c r="BB51" s="354">
        <f t="shared" si="83"/>
        <v>0</v>
      </c>
      <c r="BC51" s="355">
        <f>SUM(BC52:BC61)</f>
        <v>48</v>
      </c>
      <c r="BD51" s="351">
        <f t="shared" si="83"/>
        <v>0</v>
      </c>
      <c r="BE51" s="351">
        <f t="shared" si="83"/>
        <v>0</v>
      </c>
      <c r="BF51" s="351">
        <f t="shared" si="83"/>
        <v>2</v>
      </c>
      <c r="BG51" s="357">
        <f t="shared" si="83"/>
        <v>6</v>
      </c>
      <c r="BH51" s="19">
        <f>T51+U51+Y51+Z51+AD51+AE51+AI51+AJ51+AN51+AO51+AS51+AT51</f>
        <v>465</v>
      </c>
      <c r="BI51" s="8"/>
      <c r="BJ51" s="8"/>
      <c r="BP51" s="120"/>
    </row>
    <row r="52" spans="1:68" ht="45" customHeight="1" x14ac:dyDescent="0.25">
      <c r="A52" s="391" t="s">
        <v>63</v>
      </c>
      <c r="B52" s="538" t="s">
        <v>219</v>
      </c>
      <c r="C52" s="444" t="s">
        <v>60</v>
      </c>
      <c r="D52" s="6">
        <v>64</v>
      </c>
      <c r="E52" s="456">
        <f>F52-D52</f>
        <v>40</v>
      </c>
      <c r="F52" s="10">
        <f>H52+I52+N52+O52+Q52</f>
        <v>104</v>
      </c>
      <c r="G52" s="12">
        <v>46</v>
      </c>
      <c r="H52" s="1">
        <f t="shared" si="32"/>
        <v>2</v>
      </c>
      <c r="I52" s="565">
        <f t="shared" si="33"/>
        <v>92</v>
      </c>
      <c r="J52" s="330">
        <f t="shared" si="5"/>
        <v>92</v>
      </c>
      <c r="K52" s="1">
        <f t="shared" si="34"/>
        <v>46</v>
      </c>
      <c r="L52" s="261">
        <v>46</v>
      </c>
      <c r="M52" s="3"/>
      <c r="N52" s="3"/>
      <c r="O52" s="166">
        <f t="shared" ref="O52:O60" si="84">W52+AB52+AG52+AL52+AQ52+AV52+BA52+BF52</f>
        <v>4</v>
      </c>
      <c r="P52" s="1">
        <f>U52+Z52+AE52+AJ52+AO52+AT52+AY52+BD52</f>
        <v>2</v>
      </c>
      <c r="Q52" s="166">
        <f t="shared" ref="Q52:Q60" si="85">X52+AC52+AH52+AM52+AR52+AW52+BB52+BG52</f>
        <v>6</v>
      </c>
      <c r="R52" s="365">
        <v>64</v>
      </c>
      <c r="S52" s="203">
        <f>T52+Y52+AD52+AI52+AN52+AS52+AX52+BC52</f>
        <v>92</v>
      </c>
      <c r="T52" s="546"/>
      <c r="U52" s="4"/>
      <c r="V52" s="3"/>
      <c r="W52" s="13"/>
      <c r="X52" s="181"/>
      <c r="Y52" s="375"/>
      <c r="Z52" s="4"/>
      <c r="AA52" s="223"/>
      <c r="AB52" s="146"/>
      <c r="AC52" s="108"/>
      <c r="AD52" s="548">
        <v>92</v>
      </c>
      <c r="AE52" s="56">
        <v>2</v>
      </c>
      <c r="AF52" s="10"/>
      <c r="AG52" s="149">
        <v>4</v>
      </c>
      <c r="AH52" s="183">
        <v>6</v>
      </c>
      <c r="AI52" s="530"/>
      <c r="AJ52" s="56"/>
      <c r="AK52" s="487"/>
      <c r="AL52" s="149"/>
      <c r="AM52" s="110"/>
      <c r="AN52" s="550"/>
      <c r="AO52" s="4"/>
      <c r="AP52" s="3"/>
      <c r="AQ52" s="52"/>
      <c r="AR52" s="183"/>
      <c r="AS52" s="495"/>
      <c r="AT52" s="4"/>
      <c r="AU52" s="3"/>
      <c r="AV52" s="13"/>
      <c r="AW52" s="108"/>
      <c r="AX52" s="299"/>
      <c r="AY52" s="4"/>
      <c r="AZ52" s="3"/>
      <c r="BA52" s="13"/>
      <c r="BB52" s="181"/>
      <c r="BC52" s="102"/>
      <c r="BD52" s="4"/>
      <c r="BE52" s="3"/>
      <c r="BF52" s="13"/>
      <c r="BG52" s="258"/>
      <c r="BH52" s="19">
        <f>T52+U52+Y52+Z52+AD52+AE52+AI52+AJ52+AN52+AO52+AS52+AT52</f>
        <v>94</v>
      </c>
      <c r="BP52" s="120"/>
    </row>
    <row r="53" spans="1:68" ht="42" customHeight="1" x14ac:dyDescent="0.25">
      <c r="A53" s="391" t="s">
        <v>64</v>
      </c>
      <c r="B53" s="538" t="s">
        <v>220</v>
      </c>
      <c r="C53" s="444" t="s">
        <v>275</v>
      </c>
      <c r="D53" s="6">
        <v>96</v>
      </c>
      <c r="E53" s="456">
        <f t="shared" ref="E53:E61" si="86">F53-D53</f>
        <v>19</v>
      </c>
      <c r="F53" s="10">
        <f t="shared" ref="F53:F60" si="87">H53+I53+N53+O53+Q53</f>
        <v>115</v>
      </c>
      <c r="G53" s="12">
        <v>34</v>
      </c>
      <c r="H53" s="1">
        <f t="shared" si="32"/>
        <v>0</v>
      </c>
      <c r="I53" s="565">
        <f t="shared" si="33"/>
        <v>93</v>
      </c>
      <c r="J53" s="330">
        <f>K53+L53+M53</f>
        <v>93</v>
      </c>
      <c r="K53" s="1">
        <f t="shared" si="34"/>
        <v>59</v>
      </c>
      <c r="L53" s="261">
        <v>34</v>
      </c>
      <c r="M53" s="3"/>
      <c r="N53" s="3"/>
      <c r="O53" s="166">
        <f t="shared" si="84"/>
        <v>10</v>
      </c>
      <c r="P53" s="1">
        <f t="shared" ref="P53:P60" si="88">U53+Z53+AE53+AJ53+AO53+AT53+AY53+BD53</f>
        <v>0</v>
      </c>
      <c r="Q53" s="166">
        <f t="shared" si="85"/>
        <v>12</v>
      </c>
      <c r="R53" s="365">
        <v>96</v>
      </c>
      <c r="S53" s="203">
        <f t="shared" ref="S53:S60" si="89">T53+Y53+AD53+AI53+AN53+AS53+AX53+BC53</f>
        <v>93</v>
      </c>
      <c r="T53" s="546"/>
      <c r="U53" s="4"/>
      <c r="V53" s="3"/>
      <c r="W53" s="13"/>
      <c r="X53" s="181"/>
      <c r="Y53" s="375"/>
      <c r="Z53" s="4"/>
      <c r="AA53" s="223"/>
      <c r="AB53" s="146"/>
      <c r="AC53" s="108"/>
      <c r="AD53" s="547"/>
      <c r="AE53" s="56"/>
      <c r="AF53" s="10"/>
      <c r="AG53" s="149"/>
      <c r="AH53" s="183"/>
      <c r="AI53" s="539">
        <v>45</v>
      </c>
      <c r="AJ53" s="56"/>
      <c r="AK53" s="487"/>
      <c r="AL53" s="149">
        <v>4</v>
      </c>
      <c r="AM53" s="110">
        <v>6</v>
      </c>
      <c r="AN53" s="555">
        <v>48</v>
      </c>
      <c r="AO53" s="4"/>
      <c r="AP53" s="3"/>
      <c r="AQ53" s="52">
        <v>6</v>
      </c>
      <c r="AR53" s="183">
        <v>6</v>
      </c>
      <c r="AS53" s="485"/>
      <c r="AT53" s="4"/>
      <c r="AU53" s="3"/>
      <c r="AV53" s="13"/>
      <c r="AW53" s="108"/>
      <c r="AX53" s="299"/>
      <c r="AY53" s="4"/>
      <c r="AZ53" s="3"/>
      <c r="BA53" s="13"/>
      <c r="BB53" s="181"/>
      <c r="BC53" s="102"/>
      <c r="BD53" s="4"/>
      <c r="BE53" s="3"/>
      <c r="BF53" s="13"/>
      <c r="BG53" s="258"/>
      <c r="BH53" s="19">
        <f t="shared" ref="BH53:BH60" si="90">T53+U53+Y53+Z53+AD53+AE53+AI53+AJ53+AN53+AO53+AS53+AT53</f>
        <v>93</v>
      </c>
      <c r="BP53" s="120"/>
    </row>
    <row r="54" spans="1:68" ht="38.25" customHeight="1" x14ac:dyDescent="0.25">
      <c r="A54" s="391" t="s">
        <v>66</v>
      </c>
      <c r="B54" s="538" t="s">
        <v>221</v>
      </c>
      <c r="C54" s="444" t="s">
        <v>60</v>
      </c>
      <c r="D54" s="6">
        <v>64</v>
      </c>
      <c r="E54" s="456">
        <f t="shared" si="86"/>
        <v>20</v>
      </c>
      <c r="F54" s="10">
        <f t="shared" si="87"/>
        <v>84</v>
      </c>
      <c r="G54" s="12">
        <v>30</v>
      </c>
      <c r="H54" s="1">
        <f t="shared" si="32"/>
        <v>0</v>
      </c>
      <c r="I54" s="565">
        <f t="shared" si="33"/>
        <v>72</v>
      </c>
      <c r="J54" s="330">
        <f>K54+L54+M54</f>
        <v>72</v>
      </c>
      <c r="K54" s="1">
        <f t="shared" si="34"/>
        <v>42</v>
      </c>
      <c r="L54" s="261">
        <v>30</v>
      </c>
      <c r="M54" s="3"/>
      <c r="N54" s="3"/>
      <c r="O54" s="166">
        <f t="shared" si="84"/>
        <v>6</v>
      </c>
      <c r="P54" s="1">
        <f t="shared" si="88"/>
        <v>0</v>
      </c>
      <c r="Q54" s="166">
        <f t="shared" si="85"/>
        <v>6</v>
      </c>
      <c r="R54" s="365">
        <v>64</v>
      </c>
      <c r="S54" s="203">
        <f t="shared" si="89"/>
        <v>72</v>
      </c>
      <c r="T54" s="546"/>
      <c r="U54" s="4"/>
      <c r="V54" s="3"/>
      <c r="W54" s="13"/>
      <c r="X54" s="181"/>
      <c r="Y54" s="375"/>
      <c r="Z54" s="4"/>
      <c r="AA54" s="223"/>
      <c r="AB54" s="146"/>
      <c r="AC54" s="108"/>
      <c r="AD54" s="547"/>
      <c r="AE54" s="56"/>
      <c r="AF54" s="10"/>
      <c r="AG54" s="149"/>
      <c r="AH54" s="183"/>
      <c r="AI54" s="529"/>
      <c r="AJ54" s="56"/>
      <c r="AK54" s="487"/>
      <c r="AL54" s="149"/>
      <c r="AM54" s="110"/>
      <c r="AN54" s="555">
        <v>72</v>
      </c>
      <c r="AO54" s="4"/>
      <c r="AP54" s="3"/>
      <c r="AQ54" s="52">
        <v>6</v>
      </c>
      <c r="AR54" s="183">
        <v>6</v>
      </c>
      <c r="AS54" s="101"/>
      <c r="AT54" s="4"/>
      <c r="AU54" s="3"/>
      <c r="AV54" s="13"/>
      <c r="AW54" s="108"/>
      <c r="AX54" s="299"/>
      <c r="AY54" s="4"/>
      <c r="AZ54" s="3"/>
      <c r="BA54" s="13"/>
      <c r="BB54" s="181"/>
      <c r="BC54" s="102"/>
      <c r="BD54" s="4"/>
      <c r="BE54" s="3"/>
      <c r="BF54" s="13"/>
      <c r="BG54" s="258"/>
      <c r="BH54" s="19">
        <f t="shared" si="90"/>
        <v>72</v>
      </c>
      <c r="BP54" s="120"/>
    </row>
    <row r="55" spans="1:68" ht="28.5" customHeight="1" x14ac:dyDescent="0.25">
      <c r="A55" s="391" t="s">
        <v>67</v>
      </c>
      <c r="B55" s="538" t="s">
        <v>222</v>
      </c>
      <c r="C55" s="444" t="s">
        <v>48</v>
      </c>
      <c r="D55" s="6">
        <v>64</v>
      </c>
      <c r="E55" s="456">
        <f t="shared" si="86"/>
        <v>12</v>
      </c>
      <c r="F55" s="10">
        <f t="shared" si="87"/>
        <v>76</v>
      </c>
      <c r="G55" s="12">
        <v>40</v>
      </c>
      <c r="H55" s="1">
        <f t="shared" si="32"/>
        <v>0</v>
      </c>
      <c r="I55" s="565">
        <f t="shared" si="33"/>
        <v>76</v>
      </c>
      <c r="J55" s="330">
        <f t="shared" si="5"/>
        <v>76</v>
      </c>
      <c r="K55" s="1">
        <f t="shared" si="34"/>
        <v>36</v>
      </c>
      <c r="L55" s="261">
        <v>40</v>
      </c>
      <c r="M55" s="3"/>
      <c r="N55" s="3"/>
      <c r="O55" s="1">
        <f t="shared" si="84"/>
        <v>0</v>
      </c>
      <c r="P55" s="1">
        <f t="shared" si="88"/>
        <v>0</v>
      </c>
      <c r="Q55" s="1">
        <f t="shared" si="85"/>
        <v>0</v>
      </c>
      <c r="R55" s="365">
        <v>64</v>
      </c>
      <c r="S55" s="203">
        <f t="shared" si="89"/>
        <v>76</v>
      </c>
      <c r="T55" s="546"/>
      <c r="U55" s="4"/>
      <c r="V55" s="3"/>
      <c r="W55" s="13"/>
      <c r="X55" s="181"/>
      <c r="Y55" s="375"/>
      <c r="Z55" s="4"/>
      <c r="AA55" s="223"/>
      <c r="AB55" s="146"/>
      <c r="AC55" s="108"/>
      <c r="AD55" s="283"/>
      <c r="AE55" s="56"/>
      <c r="AF55" s="10"/>
      <c r="AG55" s="149"/>
      <c r="AH55" s="183"/>
      <c r="AI55" s="387"/>
      <c r="AJ55" s="56"/>
      <c r="AK55" s="487"/>
      <c r="AL55" s="149"/>
      <c r="AM55" s="110"/>
      <c r="AN55" s="550"/>
      <c r="AO55" s="4"/>
      <c r="AP55" s="3"/>
      <c r="AQ55" s="52"/>
      <c r="AR55" s="183"/>
      <c r="AS55" s="101"/>
      <c r="AT55" s="4"/>
      <c r="AU55" s="3"/>
      <c r="AV55" s="13"/>
      <c r="AW55" s="108"/>
      <c r="AX55" s="553">
        <v>76</v>
      </c>
      <c r="AY55" s="4"/>
      <c r="AZ55" s="3"/>
      <c r="BA55" s="13"/>
      <c r="BB55" s="181"/>
      <c r="BC55" s="102"/>
      <c r="BD55" s="4"/>
      <c r="BE55" s="3"/>
      <c r="BF55" s="13"/>
      <c r="BG55" s="258"/>
      <c r="BH55" s="19">
        <f t="shared" si="90"/>
        <v>0</v>
      </c>
      <c r="BP55" s="120"/>
    </row>
    <row r="56" spans="1:68" ht="38.25" customHeight="1" x14ac:dyDescent="0.25">
      <c r="A56" s="391" t="s">
        <v>68</v>
      </c>
      <c r="B56" s="538" t="s">
        <v>223</v>
      </c>
      <c r="C56" s="443" t="s">
        <v>262</v>
      </c>
      <c r="D56" s="6">
        <v>96</v>
      </c>
      <c r="E56" s="456">
        <f t="shared" si="86"/>
        <v>36</v>
      </c>
      <c r="F56" s="10">
        <f t="shared" si="87"/>
        <v>132</v>
      </c>
      <c r="G56" s="12">
        <v>57</v>
      </c>
      <c r="H56" s="1">
        <f t="shared" si="32"/>
        <v>0</v>
      </c>
      <c r="I56" s="565">
        <f t="shared" si="33"/>
        <v>132</v>
      </c>
      <c r="J56" s="330">
        <f t="shared" si="5"/>
        <v>132</v>
      </c>
      <c r="K56" s="1">
        <f t="shared" si="34"/>
        <v>75</v>
      </c>
      <c r="L56" s="261">
        <v>57</v>
      </c>
      <c r="M56" s="3"/>
      <c r="N56" s="3"/>
      <c r="O56" s="1">
        <f t="shared" si="84"/>
        <v>0</v>
      </c>
      <c r="P56" s="1">
        <f t="shared" si="88"/>
        <v>0</v>
      </c>
      <c r="Q56" s="1">
        <f t="shared" si="85"/>
        <v>0</v>
      </c>
      <c r="R56" s="365">
        <v>96</v>
      </c>
      <c r="S56" s="203">
        <f>T56+Y56+AD56+AI56+AN56+AS56+AX56+BC56</f>
        <v>132</v>
      </c>
      <c r="T56" s="546"/>
      <c r="U56" s="4"/>
      <c r="V56" s="3"/>
      <c r="W56" s="13"/>
      <c r="X56" s="181"/>
      <c r="Y56" s="375"/>
      <c r="Z56" s="4"/>
      <c r="AA56" s="223"/>
      <c r="AB56" s="146"/>
      <c r="AC56" s="108"/>
      <c r="AD56" s="283"/>
      <c r="AE56" s="56"/>
      <c r="AF56" s="10"/>
      <c r="AG56" s="149"/>
      <c r="AH56" s="183"/>
      <c r="AI56" s="485"/>
      <c r="AJ56" s="56"/>
      <c r="AK56" s="487"/>
      <c r="AL56" s="149"/>
      <c r="AM56" s="110"/>
      <c r="AN56" s="550"/>
      <c r="AO56" s="4"/>
      <c r="AP56" s="3"/>
      <c r="AQ56" s="13"/>
      <c r="AR56" s="146"/>
      <c r="AS56" s="561">
        <v>48</v>
      </c>
      <c r="AT56" s="4"/>
      <c r="AU56" s="3"/>
      <c r="AV56" s="13"/>
      <c r="AW56" s="108"/>
      <c r="AX56" s="560">
        <v>84</v>
      </c>
      <c r="AY56" s="4"/>
      <c r="AZ56" s="3"/>
      <c r="BA56" s="13"/>
      <c r="BB56" s="181"/>
      <c r="BC56" s="102"/>
      <c r="BD56" s="4"/>
      <c r="BE56" s="3"/>
      <c r="BF56" s="13"/>
      <c r="BG56" s="258"/>
      <c r="BH56" s="19">
        <f t="shared" si="90"/>
        <v>48</v>
      </c>
      <c r="BP56" s="120"/>
    </row>
    <row r="57" spans="1:68" ht="44.25" customHeight="1" x14ac:dyDescent="0.25">
      <c r="A57" s="391" t="s">
        <v>69</v>
      </c>
      <c r="B57" s="538" t="s">
        <v>224</v>
      </c>
      <c r="C57" s="444" t="s">
        <v>60</v>
      </c>
      <c r="D57" s="6">
        <v>32</v>
      </c>
      <c r="E57" s="456">
        <f>F57-D57</f>
        <v>24</v>
      </c>
      <c r="F57" s="10">
        <f t="shared" si="87"/>
        <v>56</v>
      </c>
      <c r="G57" s="12">
        <v>7</v>
      </c>
      <c r="H57" s="1">
        <f t="shared" si="32"/>
        <v>0</v>
      </c>
      <c r="I57" s="565">
        <f t="shared" si="33"/>
        <v>48</v>
      </c>
      <c r="J57" s="330">
        <f t="shared" si="5"/>
        <v>48</v>
      </c>
      <c r="K57" s="1">
        <f t="shared" si="34"/>
        <v>41</v>
      </c>
      <c r="L57" s="261">
        <v>7</v>
      </c>
      <c r="M57" s="3"/>
      <c r="N57" s="3"/>
      <c r="O57" s="166">
        <f t="shared" si="84"/>
        <v>2</v>
      </c>
      <c r="P57" s="1">
        <f t="shared" si="88"/>
        <v>0</v>
      </c>
      <c r="Q57" s="166">
        <f t="shared" si="85"/>
        <v>6</v>
      </c>
      <c r="R57" s="365">
        <v>32</v>
      </c>
      <c r="S57" s="203">
        <f t="shared" si="89"/>
        <v>48</v>
      </c>
      <c r="T57" s="546"/>
      <c r="U57" s="4"/>
      <c r="V57" s="3"/>
      <c r="W57" s="13"/>
      <c r="X57" s="181"/>
      <c r="Y57" s="375"/>
      <c r="Z57" s="4"/>
      <c r="AA57" s="223"/>
      <c r="AB57" s="146"/>
      <c r="AC57" s="108"/>
      <c r="AD57" s="283"/>
      <c r="AE57" s="56"/>
      <c r="AF57" s="10"/>
      <c r="AG57" s="149"/>
      <c r="AH57" s="183"/>
      <c r="AI57" s="495"/>
      <c r="AJ57" s="56"/>
      <c r="AK57" s="487"/>
      <c r="AL57" s="149"/>
      <c r="AM57" s="110"/>
      <c r="AN57" s="280"/>
      <c r="AO57" s="4"/>
      <c r="AP57" s="3"/>
      <c r="AQ57" s="13"/>
      <c r="AR57" s="181"/>
      <c r="AS57" s="375"/>
      <c r="AT57" s="4"/>
      <c r="AU57" s="3"/>
      <c r="AV57" s="13"/>
      <c r="AW57" s="108"/>
      <c r="AX57" s="554"/>
      <c r="AY57" s="4"/>
      <c r="AZ57" s="3"/>
      <c r="BA57" s="13"/>
      <c r="BB57" s="181"/>
      <c r="BC57" s="539">
        <v>48</v>
      </c>
      <c r="BD57" s="4"/>
      <c r="BE57" s="3"/>
      <c r="BF57" s="52">
        <v>2</v>
      </c>
      <c r="BG57" s="259">
        <v>6</v>
      </c>
      <c r="BH57" s="19">
        <f t="shared" si="90"/>
        <v>0</v>
      </c>
      <c r="BP57" s="120"/>
    </row>
    <row r="58" spans="1:68" ht="39.75" customHeight="1" x14ac:dyDescent="0.25">
      <c r="A58" s="391" t="s">
        <v>70</v>
      </c>
      <c r="B58" s="538" t="s">
        <v>225</v>
      </c>
      <c r="C58" s="436" t="s">
        <v>55</v>
      </c>
      <c r="D58" s="6">
        <v>96</v>
      </c>
      <c r="E58" s="456">
        <f t="shared" si="86"/>
        <v>22</v>
      </c>
      <c r="F58" s="10">
        <f t="shared" si="87"/>
        <v>118</v>
      </c>
      <c r="G58" s="12">
        <v>89</v>
      </c>
      <c r="H58" s="1">
        <f t="shared" si="32"/>
        <v>0</v>
      </c>
      <c r="I58" s="565">
        <f t="shared" si="33"/>
        <v>118</v>
      </c>
      <c r="J58" s="330">
        <f t="shared" si="5"/>
        <v>118</v>
      </c>
      <c r="K58" s="1">
        <f t="shared" si="34"/>
        <v>29</v>
      </c>
      <c r="L58" s="261">
        <v>89</v>
      </c>
      <c r="M58" s="3"/>
      <c r="N58" s="3"/>
      <c r="O58" s="1">
        <f t="shared" si="84"/>
        <v>0</v>
      </c>
      <c r="P58" s="1">
        <f t="shared" si="88"/>
        <v>0</v>
      </c>
      <c r="Q58" s="1">
        <f t="shared" si="85"/>
        <v>0</v>
      </c>
      <c r="R58" s="365">
        <v>96</v>
      </c>
      <c r="S58" s="203">
        <f t="shared" si="89"/>
        <v>118</v>
      </c>
      <c r="T58" s="546"/>
      <c r="U58" s="4"/>
      <c r="V58" s="3"/>
      <c r="W58" s="13"/>
      <c r="X58" s="181"/>
      <c r="Y58" s="375"/>
      <c r="Z58" s="4"/>
      <c r="AA58" s="223"/>
      <c r="AB58" s="146"/>
      <c r="AC58" s="108"/>
      <c r="AD58" s="283"/>
      <c r="AE58" s="56"/>
      <c r="AF58" s="10"/>
      <c r="AG58" s="149"/>
      <c r="AH58" s="183"/>
      <c r="AI58" s="495"/>
      <c r="AJ58" s="56"/>
      <c r="AK58" s="487"/>
      <c r="AL58" s="149"/>
      <c r="AM58" s="110"/>
      <c r="AN58" s="280"/>
      <c r="AO58" s="4"/>
      <c r="AP58" s="3"/>
      <c r="AQ58" s="13"/>
      <c r="AR58" s="181"/>
      <c r="AS58" s="530">
        <v>48</v>
      </c>
      <c r="AT58" s="4"/>
      <c r="AU58" s="3"/>
      <c r="AV58" s="13"/>
      <c r="AW58" s="108"/>
      <c r="AX58" s="553">
        <v>70</v>
      </c>
      <c r="AY58" s="4"/>
      <c r="AZ58" s="3"/>
      <c r="BA58" s="13"/>
      <c r="BB58" s="181"/>
      <c r="BC58" s="102"/>
      <c r="BD58" s="4"/>
      <c r="BE58" s="3"/>
      <c r="BF58" s="13"/>
      <c r="BG58" s="258"/>
      <c r="BH58" s="19">
        <f t="shared" si="90"/>
        <v>48</v>
      </c>
      <c r="BP58" s="120"/>
    </row>
    <row r="59" spans="1:68" ht="25.5" customHeight="1" x14ac:dyDescent="0.25">
      <c r="A59" s="391" t="s">
        <v>71</v>
      </c>
      <c r="B59" s="538" t="s">
        <v>226</v>
      </c>
      <c r="C59" s="443" t="s">
        <v>195</v>
      </c>
      <c r="D59" s="6">
        <v>32</v>
      </c>
      <c r="E59" s="456">
        <f t="shared" si="86"/>
        <v>10</v>
      </c>
      <c r="F59" s="10">
        <f t="shared" si="87"/>
        <v>42</v>
      </c>
      <c r="G59" s="12">
        <v>13</v>
      </c>
      <c r="H59" s="1">
        <f t="shared" si="32"/>
        <v>0</v>
      </c>
      <c r="I59" s="565">
        <f t="shared" si="33"/>
        <v>42</v>
      </c>
      <c r="J59" s="330">
        <f t="shared" si="5"/>
        <v>42</v>
      </c>
      <c r="K59" s="1">
        <f t="shared" si="34"/>
        <v>29</v>
      </c>
      <c r="L59" s="261">
        <v>13</v>
      </c>
      <c r="M59" s="3"/>
      <c r="N59" s="3"/>
      <c r="O59" s="1">
        <f t="shared" si="84"/>
        <v>0</v>
      </c>
      <c r="P59" s="1">
        <f t="shared" si="88"/>
        <v>0</v>
      </c>
      <c r="Q59" s="1">
        <f t="shared" si="85"/>
        <v>0</v>
      </c>
      <c r="R59" s="365">
        <v>32</v>
      </c>
      <c r="S59" s="203">
        <f t="shared" si="89"/>
        <v>42</v>
      </c>
      <c r="T59" s="546"/>
      <c r="U59" s="4"/>
      <c r="V59" s="3"/>
      <c r="W59" s="13"/>
      <c r="X59" s="181"/>
      <c r="Y59" s="375"/>
      <c r="Z59" s="4"/>
      <c r="AA59" s="223"/>
      <c r="AB59" s="146"/>
      <c r="AC59" s="108"/>
      <c r="AD59" s="549">
        <v>42</v>
      </c>
      <c r="AE59" s="56"/>
      <c r="AF59" s="10"/>
      <c r="AG59" s="149"/>
      <c r="AH59" s="183"/>
      <c r="AI59" s="495"/>
      <c r="AJ59" s="56"/>
      <c r="AK59" s="487"/>
      <c r="AL59" s="149"/>
      <c r="AM59" s="110"/>
      <c r="AN59" s="280"/>
      <c r="AO59" s="4"/>
      <c r="AP59" s="3"/>
      <c r="AQ59" s="13"/>
      <c r="AR59" s="181"/>
      <c r="AS59" s="375"/>
      <c r="AT59" s="4"/>
      <c r="AU59" s="3"/>
      <c r="AV59" s="13"/>
      <c r="AW59" s="108"/>
      <c r="AX59" s="299"/>
      <c r="AY59" s="4"/>
      <c r="AZ59" s="3"/>
      <c r="BA59" s="13"/>
      <c r="BB59" s="181"/>
      <c r="BC59" s="102"/>
      <c r="BD59" s="4"/>
      <c r="BE59" s="3"/>
      <c r="BF59" s="13"/>
      <c r="BG59" s="258"/>
      <c r="BH59" s="19">
        <f t="shared" si="90"/>
        <v>42</v>
      </c>
      <c r="BP59" s="120"/>
    </row>
    <row r="60" spans="1:68" ht="33" customHeight="1" x14ac:dyDescent="0.25">
      <c r="A60" s="391" t="s">
        <v>72</v>
      </c>
      <c r="B60" s="538" t="s">
        <v>227</v>
      </c>
      <c r="C60" s="444" t="s">
        <v>55</v>
      </c>
      <c r="D60" s="6">
        <v>68</v>
      </c>
      <c r="E60" s="456">
        <f t="shared" si="86"/>
        <v>0</v>
      </c>
      <c r="F60" s="10">
        <f t="shared" si="87"/>
        <v>68</v>
      </c>
      <c r="G60" s="12">
        <v>48</v>
      </c>
      <c r="H60" s="1">
        <f t="shared" si="32"/>
        <v>0</v>
      </c>
      <c r="I60" s="565">
        <f t="shared" si="33"/>
        <v>68</v>
      </c>
      <c r="J60" s="330">
        <f t="shared" si="5"/>
        <v>68</v>
      </c>
      <c r="K60" s="1">
        <f t="shared" si="34"/>
        <v>20</v>
      </c>
      <c r="L60" s="261">
        <v>48</v>
      </c>
      <c r="M60" s="3"/>
      <c r="N60" s="3"/>
      <c r="O60" s="1">
        <f t="shared" si="84"/>
        <v>0</v>
      </c>
      <c r="P60" s="1">
        <f t="shared" si="88"/>
        <v>0</v>
      </c>
      <c r="Q60" s="1">
        <f t="shared" si="85"/>
        <v>0</v>
      </c>
      <c r="R60" s="366">
        <v>68</v>
      </c>
      <c r="S60" s="203">
        <f t="shared" si="89"/>
        <v>68</v>
      </c>
      <c r="T60" s="546"/>
      <c r="U60" s="4"/>
      <c r="V60" s="3"/>
      <c r="W60" s="13"/>
      <c r="X60" s="181"/>
      <c r="Y60" s="375"/>
      <c r="Z60" s="4"/>
      <c r="AA60" s="223"/>
      <c r="AB60" s="146"/>
      <c r="AC60" s="108"/>
      <c r="AD60" s="547">
        <v>42</v>
      </c>
      <c r="AE60" s="56"/>
      <c r="AF60" s="10"/>
      <c r="AG60" s="149"/>
      <c r="AH60" s="183"/>
      <c r="AI60" s="536">
        <v>26</v>
      </c>
      <c r="AJ60" s="56"/>
      <c r="AK60" s="487"/>
      <c r="AL60" s="149"/>
      <c r="AM60" s="110"/>
      <c r="AN60" s="550"/>
      <c r="AO60" s="4"/>
      <c r="AP60" s="3"/>
      <c r="AQ60" s="13"/>
      <c r="AR60" s="181"/>
      <c r="AS60" s="375"/>
      <c r="AT60" s="4"/>
      <c r="AU60" s="3"/>
      <c r="AV60" s="13"/>
      <c r="AW60" s="108"/>
      <c r="AX60" s="299"/>
      <c r="AY60" s="4"/>
      <c r="AZ60" s="3"/>
      <c r="BA60" s="13"/>
      <c r="BB60" s="181"/>
      <c r="BC60" s="102"/>
      <c r="BD60" s="4"/>
      <c r="BE60" s="3"/>
      <c r="BF60" s="13"/>
      <c r="BG60" s="258"/>
      <c r="BH60" s="19">
        <f t="shared" si="90"/>
        <v>68</v>
      </c>
      <c r="BP60" s="120"/>
    </row>
    <row r="61" spans="1:68" s="83" customFormat="1" ht="24.75" customHeight="1" x14ac:dyDescent="0.25">
      <c r="A61" s="390" t="s">
        <v>27</v>
      </c>
      <c r="B61" s="389" t="s">
        <v>129</v>
      </c>
      <c r="C61" s="444"/>
      <c r="D61" s="451"/>
      <c r="E61" s="514">
        <f t="shared" si="86"/>
        <v>0</v>
      </c>
      <c r="F61" s="462"/>
      <c r="G61" s="12"/>
      <c r="H61" s="1">
        <f t="shared" si="32"/>
        <v>0</v>
      </c>
      <c r="I61" s="565">
        <f t="shared" si="33"/>
        <v>0</v>
      </c>
      <c r="J61" s="330">
        <f t="shared" si="5"/>
        <v>0</v>
      </c>
      <c r="K61" s="1">
        <f t="shared" si="34"/>
        <v>0</v>
      </c>
      <c r="L61" s="3"/>
      <c r="M61" s="3"/>
      <c r="N61" s="3"/>
      <c r="O61" s="459">
        <f>SUM(O52:O60)</f>
        <v>22</v>
      </c>
      <c r="P61" s="459">
        <f>SUM(P52:P60)</f>
        <v>2</v>
      </c>
      <c r="Q61" s="459">
        <f>SUM(Q52:Q60)</f>
        <v>30</v>
      </c>
      <c r="R61" s="358"/>
      <c r="S61" s="203"/>
      <c r="T61" s="302"/>
      <c r="U61" s="4"/>
      <c r="V61" s="3"/>
      <c r="W61" s="13"/>
      <c r="X61" s="181"/>
      <c r="Y61" s="102"/>
      <c r="Z61" s="4"/>
      <c r="AA61" s="223"/>
      <c r="AB61" s="146"/>
      <c r="AC61" s="108"/>
      <c r="AD61" s="283"/>
      <c r="AE61" s="56"/>
      <c r="AF61" s="10"/>
      <c r="AG61" s="149"/>
      <c r="AH61" s="183"/>
      <c r="AI61" s="387"/>
      <c r="AJ61" s="56"/>
      <c r="AK61" s="487"/>
      <c r="AL61" s="149"/>
      <c r="AM61" s="110"/>
      <c r="AN61" s="280"/>
      <c r="AO61" s="4"/>
      <c r="AP61" s="3"/>
      <c r="AQ61" s="13"/>
      <c r="AR61" s="181"/>
      <c r="AS61" s="101"/>
      <c r="AT61" s="4"/>
      <c r="AU61" s="3"/>
      <c r="AV61" s="13"/>
      <c r="AW61" s="108"/>
      <c r="AX61" s="299"/>
      <c r="AY61" s="4"/>
      <c r="AZ61" s="3"/>
      <c r="BA61" s="13"/>
      <c r="BB61" s="181"/>
      <c r="BC61" s="102"/>
      <c r="BD61" s="4"/>
      <c r="BE61" s="3"/>
      <c r="BF61" s="13"/>
      <c r="BG61" s="258"/>
      <c r="BH61" s="19"/>
      <c r="BP61" s="120"/>
    </row>
    <row r="62" spans="1:68" ht="29.25" customHeight="1" x14ac:dyDescent="0.25">
      <c r="A62" s="409" t="s">
        <v>73</v>
      </c>
      <c r="B62" s="409" t="s">
        <v>74</v>
      </c>
      <c r="C62" s="434" t="s">
        <v>279</v>
      </c>
      <c r="D62" s="351">
        <f>D63+D70+D77+D84+D91+D98+D104+D111</f>
        <v>1728</v>
      </c>
      <c r="E62" s="351">
        <f>E63+E70+E77+E84+E91+E98+E111+E104</f>
        <v>1073</v>
      </c>
      <c r="F62" s="351">
        <f>(F63+F70+F77+F84+F91+F98)+(F66+F67+F73+F74+F80+F81+F87+F88+F94+F95+F111+F100+F101)</f>
        <v>2055</v>
      </c>
      <c r="G62" s="351">
        <f>G63+G70+G77+G84+G91+G111+G98</f>
        <v>1490</v>
      </c>
      <c r="H62" s="351">
        <f>H63+H70+H77+H84+H91+H98+H111</f>
        <v>2</v>
      </c>
      <c r="I62" s="351">
        <f>I63+I70+I77+I84+I91+I98+I104</f>
        <v>810</v>
      </c>
      <c r="J62" s="350">
        <f t="shared" si="5"/>
        <v>658</v>
      </c>
      <c r="K62" s="351">
        <f>K63+K70+K77+K84+K91+K111</f>
        <v>393</v>
      </c>
      <c r="L62" s="351">
        <f>L63+L70+L77+L84+L91+L111</f>
        <v>249</v>
      </c>
      <c r="M62" s="351">
        <f>M63+M70+M77+M84+M91+M111</f>
        <v>16</v>
      </c>
      <c r="N62" s="351">
        <f>N63+N70+N77+N84+N91+N98+N111+N104</f>
        <v>1332</v>
      </c>
      <c r="O62" s="351">
        <f>O63+O70+O77+O84+O91+O98+O111+O104</f>
        <v>42</v>
      </c>
      <c r="P62" s="351">
        <f t="shared" ref="P62:Q62" si="91">P63+P70+P77+P84+P91+P98+P111+P104</f>
        <v>10</v>
      </c>
      <c r="Q62" s="351">
        <f t="shared" si="91"/>
        <v>68</v>
      </c>
      <c r="R62" s="355">
        <f>R63+R70+R77+R84+R91+R111+R98</f>
        <v>1548</v>
      </c>
      <c r="S62" s="356">
        <f>S63+S70+S77+S84+S91+S111</f>
        <v>1846</v>
      </c>
      <c r="T62" s="355">
        <f>T63+T70+T77+T84+T91+T98+T111+T104</f>
        <v>0</v>
      </c>
      <c r="U62" s="355">
        <f t="shared" ref="U62:BF62" si="92">U63+U70+U77+U84+U91+U98+U111+U104</f>
        <v>0</v>
      </c>
      <c r="V62" s="355">
        <f t="shared" si="92"/>
        <v>0</v>
      </c>
      <c r="W62" s="355">
        <f t="shared" si="92"/>
        <v>0</v>
      </c>
      <c r="X62" s="521">
        <f>X63+X70+X77+X84+X91+X98+X111+X104</f>
        <v>0</v>
      </c>
      <c r="Y62" s="353">
        <f t="shared" si="92"/>
        <v>0</v>
      </c>
      <c r="Z62" s="355">
        <f t="shared" si="92"/>
        <v>0</v>
      </c>
      <c r="AA62" s="355">
        <f t="shared" si="92"/>
        <v>0</v>
      </c>
      <c r="AB62" s="355">
        <f t="shared" si="92"/>
        <v>0</v>
      </c>
      <c r="AC62" s="521">
        <f t="shared" si="92"/>
        <v>0</v>
      </c>
      <c r="AD62" s="353">
        <f>AD63+AD70+AD77+AD84+AD91+AD98+AD111+AD104</f>
        <v>138</v>
      </c>
      <c r="AE62" s="355">
        <f t="shared" si="92"/>
        <v>4</v>
      </c>
      <c r="AF62" s="355">
        <f t="shared" si="92"/>
        <v>72</v>
      </c>
      <c r="AG62" s="355">
        <f t="shared" si="92"/>
        <v>4</v>
      </c>
      <c r="AH62" s="521">
        <f t="shared" si="92"/>
        <v>6</v>
      </c>
      <c r="AI62" s="353">
        <f>AI63+AI70+AI77+AI84+AI91+AI98+AI111+AI104</f>
        <v>181</v>
      </c>
      <c r="AJ62" s="355">
        <f t="shared" si="92"/>
        <v>0</v>
      </c>
      <c r="AK62" s="355">
        <f t="shared" si="92"/>
        <v>504</v>
      </c>
      <c r="AL62" s="355">
        <f>AL63+AL70+AL77+AL84+AL91+AL98+AL111+AL104</f>
        <v>10</v>
      </c>
      <c r="AM62" s="356">
        <f t="shared" si="92"/>
        <v>16</v>
      </c>
      <c r="AN62" s="355">
        <f>AN63+AN70+AN77+AN84+AN91+AN98+AN111+AN104</f>
        <v>204</v>
      </c>
      <c r="AO62" s="355">
        <f t="shared" si="92"/>
        <v>2</v>
      </c>
      <c r="AP62" s="355">
        <f t="shared" si="92"/>
        <v>144</v>
      </c>
      <c r="AQ62" s="355">
        <f t="shared" si="92"/>
        <v>4</v>
      </c>
      <c r="AR62" s="521">
        <f t="shared" si="92"/>
        <v>6</v>
      </c>
      <c r="AS62" s="353">
        <f>AS63+AS70+AS77+AS84+AS91+AS98+AS111+AS104</f>
        <v>216</v>
      </c>
      <c r="AT62" s="355">
        <f t="shared" si="92"/>
        <v>0</v>
      </c>
      <c r="AU62" s="355">
        <f t="shared" si="92"/>
        <v>432</v>
      </c>
      <c r="AV62" s="355">
        <f t="shared" si="92"/>
        <v>12</v>
      </c>
      <c r="AW62" s="356">
        <f t="shared" si="92"/>
        <v>24</v>
      </c>
      <c r="AX62" s="355">
        <f>AX63+AX70+AX77+AX84+AX91+AX98+AX111+AX104</f>
        <v>182</v>
      </c>
      <c r="AY62" s="355">
        <f t="shared" si="92"/>
        <v>0</v>
      </c>
      <c r="AZ62" s="355">
        <f t="shared" si="92"/>
        <v>108</v>
      </c>
      <c r="BA62" s="355">
        <f t="shared" si="92"/>
        <v>0</v>
      </c>
      <c r="BB62" s="521">
        <f t="shared" si="92"/>
        <v>0</v>
      </c>
      <c r="BC62" s="353">
        <f t="shared" si="92"/>
        <v>108</v>
      </c>
      <c r="BD62" s="355">
        <f t="shared" si="92"/>
        <v>0</v>
      </c>
      <c r="BE62" s="355">
        <f>BE63+BE70+BE77+BE84+BE91+BE98+BE111+BE104</f>
        <v>396</v>
      </c>
      <c r="BF62" s="355">
        <f t="shared" si="92"/>
        <v>12</v>
      </c>
      <c r="BG62" s="521">
        <f>BG63+BG70+BG77+BG84+BG91+BG98+BG111+BG104</f>
        <v>16</v>
      </c>
      <c r="BH62" s="522">
        <f t="shared" ref="BH62:BH112" si="93">T62+U62+Y62+Z62+AD62+AE62+AI62+AJ62+AN62+AO62+AS62+AT62</f>
        <v>745</v>
      </c>
      <c r="BI62" s="83"/>
      <c r="BJ62" s="83"/>
      <c r="BP62" s="120"/>
    </row>
    <row r="63" spans="1:68" ht="81.75" customHeight="1" x14ac:dyDescent="0.25">
      <c r="A63" s="410" t="s">
        <v>75</v>
      </c>
      <c r="B63" s="413" t="s">
        <v>228</v>
      </c>
      <c r="C63" s="445" t="s">
        <v>269</v>
      </c>
      <c r="D63" s="312">
        <f>SUM(D64:D69)</f>
        <v>212</v>
      </c>
      <c r="E63" s="312">
        <f>SUM(E64:E69)-E68</f>
        <v>125</v>
      </c>
      <c r="F63" s="312">
        <f>SUM(F64:F65)+F68+F69</f>
        <v>85</v>
      </c>
      <c r="G63" s="312">
        <f t="shared" ref="G63:BG63" si="94">SUM(G64:G69)</f>
        <v>272</v>
      </c>
      <c r="H63" s="312">
        <f>H64+H65+H66+H67+H68+H69</f>
        <v>0</v>
      </c>
      <c r="I63" s="312">
        <f>I64+I65+I66+I67+I68+I69</f>
        <v>72</v>
      </c>
      <c r="J63" s="330">
        <f t="shared" si="5"/>
        <v>72</v>
      </c>
      <c r="K63" s="312">
        <f t="shared" ref="K63" si="95">SUM(K64:K69)</f>
        <v>52</v>
      </c>
      <c r="L63" s="312">
        <f t="shared" si="94"/>
        <v>20</v>
      </c>
      <c r="M63" s="312">
        <f t="shared" si="94"/>
        <v>0</v>
      </c>
      <c r="N63" s="312">
        <f t="shared" si="94"/>
        <v>252</v>
      </c>
      <c r="O63" s="312">
        <f>SUM(O68:O69)</f>
        <v>5</v>
      </c>
      <c r="P63" s="312">
        <f>SUM(P68:P69)</f>
        <v>0</v>
      </c>
      <c r="Q63" s="312">
        <f>SUM(Q68:Q69)</f>
        <v>8</v>
      </c>
      <c r="R63" s="315">
        <f>SUM(R64:R67)</f>
        <v>212</v>
      </c>
      <c r="S63" s="204">
        <f>SUM(S64:S67)</f>
        <v>324</v>
      </c>
      <c r="T63" s="313">
        <f t="shared" si="94"/>
        <v>0</v>
      </c>
      <c r="U63" s="312">
        <f t="shared" si="94"/>
        <v>0</v>
      </c>
      <c r="V63" s="312">
        <f t="shared" si="94"/>
        <v>0</v>
      </c>
      <c r="W63" s="312">
        <f t="shared" si="94"/>
        <v>0</v>
      </c>
      <c r="X63" s="314">
        <f t="shared" si="94"/>
        <v>0</v>
      </c>
      <c r="Y63" s="315">
        <f t="shared" si="94"/>
        <v>0</v>
      </c>
      <c r="Z63" s="312">
        <f t="shared" si="94"/>
        <v>0</v>
      </c>
      <c r="AA63" s="312">
        <f t="shared" si="94"/>
        <v>0</v>
      </c>
      <c r="AB63" s="312">
        <f t="shared" si="94"/>
        <v>0</v>
      </c>
      <c r="AC63" s="316">
        <f t="shared" si="94"/>
        <v>0</v>
      </c>
      <c r="AD63" s="315">
        <f t="shared" si="94"/>
        <v>0</v>
      </c>
      <c r="AE63" s="312">
        <f t="shared" si="94"/>
        <v>0</v>
      </c>
      <c r="AF63" s="312">
        <f t="shared" si="94"/>
        <v>0</v>
      </c>
      <c r="AG63" s="317">
        <f t="shared" si="94"/>
        <v>0</v>
      </c>
      <c r="AH63" s="314">
        <f t="shared" si="94"/>
        <v>0</v>
      </c>
      <c r="AI63" s="315">
        <f t="shared" si="94"/>
        <v>72</v>
      </c>
      <c r="AJ63" s="312">
        <f t="shared" si="94"/>
        <v>0</v>
      </c>
      <c r="AK63" s="312">
        <f t="shared" si="94"/>
        <v>252</v>
      </c>
      <c r="AL63" s="312">
        <f t="shared" si="94"/>
        <v>5</v>
      </c>
      <c r="AM63" s="316">
        <f>SUM(AM64:AM69)</f>
        <v>8</v>
      </c>
      <c r="AN63" s="313">
        <f t="shared" si="94"/>
        <v>0</v>
      </c>
      <c r="AO63" s="312">
        <f t="shared" si="94"/>
        <v>0</v>
      </c>
      <c r="AP63" s="312">
        <f t="shared" si="94"/>
        <v>0</v>
      </c>
      <c r="AQ63" s="312">
        <f t="shared" si="94"/>
        <v>0</v>
      </c>
      <c r="AR63" s="314">
        <f t="shared" si="94"/>
        <v>0</v>
      </c>
      <c r="AS63" s="315">
        <f t="shared" si="94"/>
        <v>0</v>
      </c>
      <c r="AT63" s="312">
        <f t="shared" si="94"/>
        <v>0</v>
      </c>
      <c r="AU63" s="312">
        <f t="shared" si="94"/>
        <v>0</v>
      </c>
      <c r="AV63" s="312">
        <f t="shared" si="94"/>
        <v>0</v>
      </c>
      <c r="AW63" s="316">
        <f t="shared" si="94"/>
        <v>0</v>
      </c>
      <c r="AX63" s="317">
        <f t="shared" si="94"/>
        <v>0</v>
      </c>
      <c r="AY63" s="312">
        <f t="shared" si="94"/>
        <v>0</v>
      </c>
      <c r="AZ63" s="312">
        <f t="shared" si="94"/>
        <v>0</v>
      </c>
      <c r="BA63" s="312">
        <f t="shared" si="94"/>
        <v>0</v>
      </c>
      <c r="BB63" s="314">
        <f t="shared" si="94"/>
        <v>0</v>
      </c>
      <c r="BC63" s="315">
        <f t="shared" si="94"/>
        <v>0</v>
      </c>
      <c r="BD63" s="312">
        <f t="shared" si="94"/>
        <v>0</v>
      </c>
      <c r="BE63" s="312">
        <f t="shared" si="94"/>
        <v>0</v>
      </c>
      <c r="BF63" s="312">
        <f t="shared" si="94"/>
        <v>0</v>
      </c>
      <c r="BG63" s="318">
        <f t="shared" si="94"/>
        <v>0</v>
      </c>
      <c r="BH63" s="19">
        <f t="shared" si="93"/>
        <v>72</v>
      </c>
      <c r="BP63" s="120"/>
    </row>
    <row r="64" spans="1:68" ht="50.25" customHeight="1" x14ac:dyDescent="0.25">
      <c r="A64" s="391" t="s">
        <v>76</v>
      </c>
      <c r="B64" s="388" t="s">
        <v>229</v>
      </c>
      <c r="C64" s="48" t="s">
        <v>263</v>
      </c>
      <c r="D64" s="6">
        <v>32</v>
      </c>
      <c r="E64" s="455">
        <f>F64-D64</f>
        <v>4</v>
      </c>
      <c r="F64" s="166">
        <f>H64+I64+N64+O64+Q64</f>
        <v>36</v>
      </c>
      <c r="G64" s="12">
        <v>8</v>
      </c>
      <c r="H64" s="1">
        <f t="shared" si="32"/>
        <v>0</v>
      </c>
      <c r="I64" s="565">
        <f t="shared" si="33"/>
        <v>36</v>
      </c>
      <c r="J64" s="330">
        <f t="shared" si="5"/>
        <v>36</v>
      </c>
      <c r="K64" s="1">
        <f t="shared" si="34"/>
        <v>28</v>
      </c>
      <c r="L64" s="141">
        <v>8</v>
      </c>
      <c r="M64" s="3"/>
      <c r="N64" s="1"/>
      <c r="O64" s="1">
        <f t="shared" ref="O64" si="96">W64+AB64+AG64+AL64+AQ64+AV64+BA64+BF64</f>
        <v>0</v>
      </c>
      <c r="P64" s="1">
        <f t="shared" ref="P64:P65" si="97">U64+Z64+AE64+AJ64+AO64+AT64+AY64+BD64</f>
        <v>0</v>
      </c>
      <c r="Q64" s="1">
        <f>X64+AC64+AH64+AM64+AR64+AW64+BB64+BG64</f>
        <v>0</v>
      </c>
      <c r="R64" s="358">
        <v>32</v>
      </c>
      <c r="S64" s="203">
        <f t="shared" ref="S64" si="98">T64+Y64+AD64+AI64+AN64+AS64+AX64+BC64</f>
        <v>36</v>
      </c>
      <c r="T64" s="190"/>
      <c r="U64" s="4"/>
      <c r="V64" s="3"/>
      <c r="W64" s="13"/>
      <c r="X64" s="181"/>
      <c r="Y64" s="101"/>
      <c r="Z64" s="4"/>
      <c r="AA64" s="223"/>
      <c r="AB64" s="146"/>
      <c r="AC64" s="108"/>
      <c r="AD64" s="529"/>
      <c r="AE64" s="4"/>
      <c r="AF64" s="3"/>
      <c r="AG64" s="146"/>
      <c r="AH64" s="181"/>
      <c r="AI64" s="537">
        <v>36</v>
      </c>
      <c r="AJ64" s="4"/>
      <c r="AK64" s="223"/>
      <c r="AL64" s="149"/>
      <c r="AM64" s="110"/>
      <c r="AN64" s="190"/>
      <c r="AO64" s="4"/>
      <c r="AP64" s="3"/>
      <c r="AQ64" s="13"/>
      <c r="AR64" s="181"/>
      <c r="AS64" s="101"/>
      <c r="AT64" s="4"/>
      <c r="AU64" s="3"/>
      <c r="AV64" s="13"/>
      <c r="AW64" s="108"/>
      <c r="AX64" s="223"/>
      <c r="AY64" s="4"/>
      <c r="AZ64" s="3"/>
      <c r="BA64" s="13"/>
      <c r="BB64" s="181"/>
      <c r="BC64" s="102"/>
      <c r="BD64" s="4"/>
      <c r="BE64" s="3"/>
      <c r="BF64" s="13"/>
      <c r="BG64" s="258"/>
      <c r="BH64" s="19">
        <f t="shared" si="93"/>
        <v>36</v>
      </c>
      <c r="BP64" s="120"/>
    </row>
    <row r="65" spans="1:68" ht="53.25" customHeight="1" x14ac:dyDescent="0.25">
      <c r="A65" s="392" t="s">
        <v>77</v>
      </c>
      <c r="B65" s="388" t="s">
        <v>230</v>
      </c>
      <c r="C65" s="48" t="s">
        <v>263</v>
      </c>
      <c r="D65" s="559">
        <v>36</v>
      </c>
      <c r="E65" s="455">
        <f t="shared" ref="E65:E69" si="99">F65-D65</f>
        <v>0</v>
      </c>
      <c r="F65" s="166">
        <f t="shared" ref="F65:F95" si="100">H65+I65+N65+O65+Q65</f>
        <v>36</v>
      </c>
      <c r="G65" s="12">
        <v>12</v>
      </c>
      <c r="H65" s="1">
        <f t="shared" si="32"/>
        <v>0</v>
      </c>
      <c r="I65" s="565">
        <f t="shared" si="33"/>
        <v>36</v>
      </c>
      <c r="J65" s="330">
        <f t="shared" si="5"/>
        <v>36</v>
      </c>
      <c r="K65" s="1">
        <f t="shared" si="34"/>
        <v>24</v>
      </c>
      <c r="L65" s="141">
        <v>12</v>
      </c>
      <c r="M65" s="3"/>
      <c r="N65" s="1"/>
      <c r="O65" s="1">
        <f>W65+AB65+AG65+AL65+AQ65+AV65+BA65+BF65</f>
        <v>0</v>
      </c>
      <c r="P65" s="1">
        <f t="shared" si="97"/>
        <v>0</v>
      </c>
      <c r="Q65" s="1">
        <f t="shared" ref="Q65" si="101">X65+AC65+AH65+AM65+AR65+AW65+BB65+BG65</f>
        <v>0</v>
      </c>
      <c r="R65" s="358">
        <v>36</v>
      </c>
      <c r="S65" s="203">
        <f>T65+Y65+AD65+AI65+AN65+AS65+AX65+BC65</f>
        <v>36</v>
      </c>
      <c r="T65" s="190"/>
      <c r="U65" s="4"/>
      <c r="V65" s="3"/>
      <c r="W65" s="13"/>
      <c r="X65" s="181"/>
      <c r="Y65" s="101"/>
      <c r="Z65" s="4"/>
      <c r="AA65" s="223"/>
      <c r="AB65" s="146"/>
      <c r="AC65" s="108"/>
      <c r="AD65" s="529"/>
      <c r="AE65" s="4"/>
      <c r="AF65" s="3"/>
      <c r="AG65" s="146"/>
      <c r="AH65" s="181"/>
      <c r="AI65" s="537">
        <v>36</v>
      </c>
      <c r="AJ65" s="4"/>
      <c r="AK65" s="223"/>
      <c r="AL65" s="149"/>
      <c r="AM65" s="110"/>
      <c r="AN65" s="190"/>
      <c r="AO65" s="4"/>
      <c r="AP65" s="3"/>
      <c r="AQ65" s="13"/>
      <c r="AR65" s="181"/>
      <c r="AS65" s="101"/>
      <c r="AT65" s="4"/>
      <c r="AU65" s="3"/>
      <c r="AV65" s="13"/>
      <c r="AW65" s="108"/>
      <c r="AX65" s="223"/>
      <c r="AY65" s="4"/>
      <c r="AZ65" s="3"/>
      <c r="BA65" s="13"/>
      <c r="BB65" s="181"/>
      <c r="BC65" s="102"/>
      <c r="BD65" s="4"/>
      <c r="BE65" s="3"/>
      <c r="BF65" s="13"/>
      <c r="BG65" s="258"/>
      <c r="BH65" s="19">
        <f t="shared" si="93"/>
        <v>36</v>
      </c>
      <c r="BP65" s="120"/>
    </row>
    <row r="66" spans="1:68" ht="20.100000000000001" customHeight="1" x14ac:dyDescent="0.25">
      <c r="A66" s="411" t="s">
        <v>78</v>
      </c>
      <c r="B66" s="412" t="s">
        <v>79</v>
      </c>
      <c r="C66" s="576" t="s">
        <v>48</v>
      </c>
      <c r="D66" s="6">
        <v>72</v>
      </c>
      <c r="E66" s="455">
        <f>F66-D66</f>
        <v>36</v>
      </c>
      <c r="F66" s="319">
        <f>H66+I66+N66+O66+Q66</f>
        <v>108</v>
      </c>
      <c r="G66" s="319">
        <v>108</v>
      </c>
      <c r="H66" s="319">
        <f t="shared" si="32"/>
        <v>0</v>
      </c>
      <c r="I66" s="333">
        <f t="shared" si="33"/>
        <v>0</v>
      </c>
      <c r="J66" s="330">
        <f t="shared" si="5"/>
        <v>0</v>
      </c>
      <c r="K66" s="319">
        <f t="shared" si="34"/>
        <v>0</v>
      </c>
      <c r="L66" s="319"/>
      <c r="M66" s="319"/>
      <c r="N66" s="319">
        <f>V66+AA66+AF66+AK66+AP66+AU66+AZ66+BE66</f>
        <v>108</v>
      </c>
      <c r="O66" s="319">
        <f>W66+AB66+AG66+AL66+AQ66+AV66</f>
        <v>0</v>
      </c>
      <c r="P66" s="319">
        <v>0</v>
      </c>
      <c r="Q66" s="319">
        <f>X66+AC66+AH66+AM66+AR66+AW66</f>
        <v>0</v>
      </c>
      <c r="R66" s="358">
        <v>72</v>
      </c>
      <c r="S66" s="203">
        <f>V66+AA66+AF66+AK66+AP66+AU66+AZ66+BE66</f>
        <v>108</v>
      </c>
      <c r="T66" s="320"/>
      <c r="U66" s="319"/>
      <c r="V66" s="319"/>
      <c r="W66" s="319"/>
      <c r="X66" s="321"/>
      <c r="Y66" s="322"/>
      <c r="Z66" s="319"/>
      <c r="AA66" s="323"/>
      <c r="AB66" s="323"/>
      <c r="AC66" s="324"/>
      <c r="AD66" s="322"/>
      <c r="AE66" s="319"/>
      <c r="AF66" s="319"/>
      <c r="AG66" s="323"/>
      <c r="AH66" s="321"/>
      <c r="AI66" s="322"/>
      <c r="AJ66" s="319"/>
      <c r="AK66" s="533">
        <v>108</v>
      </c>
      <c r="AL66" s="323"/>
      <c r="AM66" s="324"/>
      <c r="AN66" s="320"/>
      <c r="AO66" s="319"/>
      <c r="AP66" s="319"/>
      <c r="AQ66" s="319"/>
      <c r="AR66" s="321"/>
      <c r="AS66" s="322"/>
      <c r="AT66" s="319"/>
      <c r="AU66" s="319"/>
      <c r="AV66" s="319"/>
      <c r="AW66" s="324"/>
      <c r="AX66" s="323"/>
      <c r="AY66" s="319"/>
      <c r="AZ66" s="319"/>
      <c r="BA66" s="319"/>
      <c r="BB66" s="321"/>
      <c r="BC66" s="322"/>
      <c r="BD66" s="319"/>
      <c r="BE66" s="319"/>
      <c r="BF66" s="319"/>
      <c r="BG66" s="325"/>
      <c r="BH66" s="19">
        <f t="shared" si="93"/>
        <v>0</v>
      </c>
      <c r="BP66" s="120"/>
    </row>
    <row r="67" spans="1:68" ht="20.100000000000001" customHeight="1" x14ac:dyDescent="0.25">
      <c r="A67" s="411" t="s">
        <v>80</v>
      </c>
      <c r="B67" s="412" t="s">
        <v>119</v>
      </c>
      <c r="C67" s="576" t="s">
        <v>48</v>
      </c>
      <c r="D67" s="6">
        <v>72</v>
      </c>
      <c r="E67" s="455">
        <f t="shared" si="99"/>
        <v>72</v>
      </c>
      <c r="F67" s="319">
        <f t="shared" si="100"/>
        <v>144</v>
      </c>
      <c r="G67" s="319">
        <v>144</v>
      </c>
      <c r="H67" s="319">
        <f t="shared" si="32"/>
        <v>0</v>
      </c>
      <c r="I67" s="333">
        <f t="shared" si="33"/>
        <v>0</v>
      </c>
      <c r="J67" s="330">
        <f t="shared" si="5"/>
        <v>0</v>
      </c>
      <c r="K67" s="319">
        <f t="shared" si="34"/>
        <v>0</v>
      </c>
      <c r="L67" s="319"/>
      <c r="M67" s="319"/>
      <c r="N67" s="319">
        <f>V67+AA67+AF67+AK67+AP67+AU67+AZ67+BE67</f>
        <v>144</v>
      </c>
      <c r="O67" s="319">
        <f>W67+AB67+AG67+AL67+AQ67+AV67</f>
        <v>0</v>
      </c>
      <c r="P67" s="319">
        <v>0</v>
      </c>
      <c r="Q67" s="319">
        <f>X67+AC67+AH67+AM67+AR67+AW67</f>
        <v>0</v>
      </c>
      <c r="R67" s="358">
        <v>72</v>
      </c>
      <c r="S67" s="203">
        <f>V67+AA67+AF67+AK67+AP67+AU67+AZ67+BE67</f>
        <v>144</v>
      </c>
      <c r="T67" s="320"/>
      <c r="U67" s="319"/>
      <c r="V67" s="319"/>
      <c r="W67" s="319"/>
      <c r="X67" s="321"/>
      <c r="Y67" s="322"/>
      <c r="Z67" s="319"/>
      <c r="AA67" s="323"/>
      <c r="AB67" s="323"/>
      <c r="AC67" s="324"/>
      <c r="AD67" s="322"/>
      <c r="AE67" s="319"/>
      <c r="AF67" s="319"/>
      <c r="AG67" s="323"/>
      <c r="AH67" s="321"/>
      <c r="AI67" s="322"/>
      <c r="AJ67" s="319"/>
      <c r="AK67" s="533">
        <v>144</v>
      </c>
      <c r="AL67" s="323"/>
      <c r="AM67" s="324"/>
      <c r="AN67" s="320"/>
      <c r="AO67" s="319"/>
      <c r="AP67" s="319"/>
      <c r="AQ67" s="319"/>
      <c r="AR67" s="321"/>
      <c r="AS67" s="322"/>
      <c r="AT67" s="319"/>
      <c r="AU67" s="319"/>
      <c r="AV67" s="319"/>
      <c r="AW67" s="324"/>
      <c r="AX67" s="323"/>
      <c r="AY67" s="319"/>
      <c r="AZ67" s="319"/>
      <c r="BA67" s="319"/>
      <c r="BB67" s="321"/>
      <c r="BC67" s="322"/>
      <c r="BD67" s="319"/>
      <c r="BE67" s="319"/>
      <c r="BF67" s="319"/>
      <c r="BG67" s="325"/>
      <c r="BH67" s="19">
        <f t="shared" si="93"/>
        <v>0</v>
      </c>
      <c r="BP67" s="120"/>
    </row>
    <row r="68" spans="1:68" ht="20.100000000000001" customHeight="1" x14ac:dyDescent="0.25">
      <c r="A68" s="390" t="s">
        <v>27</v>
      </c>
      <c r="B68" s="389" t="s">
        <v>130</v>
      </c>
      <c r="C68" s="446"/>
      <c r="D68" s="451"/>
      <c r="E68" s="455">
        <f>F68-D68</f>
        <v>0</v>
      </c>
      <c r="F68" s="462"/>
      <c r="G68" s="12"/>
      <c r="H68" s="1">
        <f t="shared" si="32"/>
        <v>0</v>
      </c>
      <c r="I68" s="565">
        <f t="shared" si="33"/>
        <v>0</v>
      </c>
      <c r="J68" s="330">
        <f t="shared" si="5"/>
        <v>0</v>
      </c>
      <c r="K68" s="1">
        <f t="shared" si="34"/>
        <v>0</v>
      </c>
      <c r="L68" s="3"/>
      <c r="M68" s="3"/>
      <c r="N68" s="1"/>
      <c r="O68" s="459">
        <f>SUM(O64:O67)</f>
        <v>0</v>
      </c>
      <c r="P68" s="459">
        <f>SUM(P64:P67)</f>
        <v>0</v>
      </c>
      <c r="Q68" s="459">
        <f>SUM(Q64:Q67)</f>
        <v>0</v>
      </c>
      <c r="R68" s="358"/>
      <c r="S68" s="203"/>
      <c r="T68" s="190"/>
      <c r="U68" s="4"/>
      <c r="V68" s="3"/>
      <c r="W68" s="13"/>
      <c r="X68" s="181"/>
      <c r="Y68" s="101"/>
      <c r="Z68" s="4"/>
      <c r="AA68" s="223"/>
      <c r="AB68" s="146"/>
      <c r="AC68" s="108"/>
      <c r="AD68" s="102"/>
      <c r="AE68" s="4"/>
      <c r="AF68" s="3"/>
      <c r="AG68" s="146"/>
      <c r="AH68" s="181"/>
      <c r="AI68" s="102"/>
      <c r="AJ68" s="4"/>
      <c r="AK68" s="223"/>
      <c r="AL68" s="149"/>
      <c r="AM68" s="110"/>
      <c r="AN68" s="191"/>
      <c r="AO68" s="4"/>
      <c r="AP68" s="3"/>
      <c r="AQ68" s="13"/>
      <c r="AR68" s="181"/>
      <c r="AS68" s="102"/>
      <c r="AT68" s="4"/>
      <c r="AU68" s="3"/>
      <c r="AV68" s="13"/>
      <c r="AW68" s="108"/>
      <c r="AX68" s="223"/>
      <c r="AY68" s="4"/>
      <c r="AZ68" s="3"/>
      <c r="BA68" s="13"/>
      <c r="BB68" s="181"/>
      <c r="BC68" s="102"/>
      <c r="BD68" s="4"/>
      <c r="BE68" s="3"/>
      <c r="BF68" s="13"/>
      <c r="BG68" s="258"/>
      <c r="BH68" s="19">
        <f t="shared" si="93"/>
        <v>0</v>
      </c>
      <c r="BP68" s="120"/>
    </row>
    <row r="69" spans="1:68" ht="20.100000000000001" customHeight="1" x14ac:dyDescent="0.25">
      <c r="A69" s="394" t="s">
        <v>81</v>
      </c>
      <c r="B69" s="393" t="s">
        <v>82</v>
      </c>
      <c r="C69" s="494" t="s">
        <v>165</v>
      </c>
      <c r="D69" s="451"/>
      <c r="E69" s="455">
        <f t="shared" si="99"/>
        <v>13</v>
      </c>
      <c r="F69" s="166">
        <f t="shared" si="100"/>
        <v>13</v>
      </c>
      <c r="G69" s="12"/>
      <c r="H69" s="1">
        <f t="shared" si="32"/>
        <v>0</v>
      </c>
      <c r="I69" s="565">
        <f t="shared" si="33"/>
        <v>0</v>
      </c>
      <c r="J69" s="330">
        <f t="shared" si="5"/>
        <v>0</v>
      </c>
      <c r="K69" s="1">
        <f t="shared" si="34"/>
        <v>0</v>
      </c>
      <c r="L69" s="3"/>
      <c r="M69" s="1"/>
      <c r="N69" s="1"/>
      <c r="O69" s="459">
        <f>W69+AB69+AG69+AL69+AQ69+AV69+BA69+BF69</f>
        <v>5</v>
      </c>
      <c r="P69" s="261">
        <v>0</v>
      </c>
      <c r="Q69" s="459">
        <f>X69+AC69+AH69+AM69+AR69+AW69+BB69+BG69</f>
        <v>8</v>
      </c>
      <c r="R69" s="358"/>
      <c r="S69" s="203"/>
      <c r="T69" s="190"/>
      <c r="U69" s="4"/>
      <c r="V69" s="3"/>
      <c r="W69" s="13"/>
      <c r="X69" s="181"/>
      <c r="Y69" s="101"/>
      <c r="Z69" s="4"/>
      <c r="AA69" s="223"/>
      <c r="AB69" s="146"/>
      <c r="AC69" s="108"/>
      <c r="AD69" s="102"/>
      <c r="AE69" s="4"/>
      <c r="AF69" s="3"/>
      <c r="AG69" s="146"/>
      <c r="AH69" s="181"/>
      <c r="AI69" s="102"/>
      <c r="AJ69" s="4"/>
      <c r="AK69" s="223"/>
      <c r="AL69" s="541">
        <v>5</v>
      </c>
      <c r="AM69" s="542">
        <v>8</v>
      </c>
      <c r="AN69" s="190"/>
      <c r="AO69" s="4"/>
      <c r="AP69" s="3"/>
      <c r="AQ69" s="13"/>
      <c r="AR69" s="181"/>
      <c r="AS69" s="102"/>
      <c r="AT69" s="4"/>
      <c r="AU69" s="3"/>
      <c r="AV69" s="13"/>
      <c r="AW69" s="108"/>
      <c r="AX69" s="223"/>
      <c r="AY69" s="4"/>
      <c r="AZ69" s="3"/>
      <c r="BA69" s="13"/>
      <c r="BB69" s="181"/>
      <c r="BC69" s="102"/>
      <c r="BD69" s="4"/>
      <c r="BE69" s="3"/>
      <c r="BF69" s="13"/>
      <c r="BG69" s="258"/>
      <c r="BH69" s="19">
        <f t="shared" si="93"/>
        <v>0</v>
      </c>
      <c r="BP69" s="120"/>
    </row>
    <row r="70" spans="1:68" ht="91.5" customHeight="1" x14ac:dyDescent="0.25">
      <c r="A70" s="410" t="s">
        <v>83</v>
      </c>
      <c r="B70" s="498" t="s">
        <v>231</v>
      </c>
      <c r="C70" s="445" t="s">
        <v>199</v>
      </c>
      <c r="D70" s="312">
        <f>SUM(D71:D76)</f>
        <v>336</v>
      </c>
      <c r="E70" s="312">
        <f>SUM(E71:E76)-E75</f>
        <v>72</v>
      </c>
      <c r="F70" s="312">
        <f>SUM(F71:F72)+F75+F76</f>
        <v>192</v>
      </c>
      <c r="G70" s="312">
        <f t="shared" ref="G70:BG70" si="102">SUM(G71:G76)</f>
        <v>274</v>
      </c>
      <c r="H70" s="312">
        <f>SUM(H71:H76)</f>
        <v>2</v>
      </c>
      <c r="I70" s="312">
        <f t="shared" si="102"/>
        <v>168</v>
      </c>
      <c r="J70" s="566">
        <f>K70+L70+M70</f>
        <v>168</v>
      </c>
      <c r="K70" s="312">
        <f t="shared" si="102"/>
        <v>94</v>
      </c>
      <c r="L70" s="312">
        <f t="shared" si="102"/>
        <v>58</v>
      </c>
      <c r="M70" s="312">
        <f>SUM(M71:M76)</f>
        <v>16</v>
      </c>
      <c r="N70" s="312">
        <f t="shared" si="102"/>
        <v>216</v>
      </c>
      <c r="O70" s="312">
        <f>SUM(O75:O76)</f>
        <v>8</v>
      </c>
      <c r="P70" s="312">
        <f t="shared" ref="P70:Q70" si="103">SUM(P75:P76)</f>
        <v>2</v>
      </c>
      <c r="Q70" s="312">
        <f t="shared" si="103"/>
        <v>14</v>
      </c>
      <c r="R70" s="338">
        <f>SUM(R71:R74)</f>
        <v>336</v>
      </c>
      <c r="S70" s="204">
        <f>SUM(S71:S74)</f>
        <v>384</v>
      </c>
      <c r="T70" s="313">
        <f t="shared" si="102"/>
        <v>0</v>
      </c>
      <c r="U70" s="312">
        <f t="shared" si="102"/>
        <v>0</v>
      </c>
      <c r="V70" s="312">
        <f t="shared" si="102"/>
        <v>0</v>
      </c>
      <c r="W70" s="312">
        <f t="shared" si="102"/>
        <v>0</v>
      </c>
      <c r="X70" s="314">
        <f t="shared" si="102"/>
        <v>0</v>
      </c>
      <c r="Y70" s="315">
        <f t="shared" si="102"/>
        <v>0</v>
      </c>
      <c r="Z70" s="312">
        <f t="shared" si="102"/>
        <v>0</v>
      </c>
      <c r="AA70" s="312">
        <f t="shared" si="102"/>
        <v>0</v>
      </c>
      <c r="AB70" s="312">
        <f t="shared" si="102"/>
        <v>0</v>
      </c>
      <c r="AC70" s="316">
        <f t="shared" si="102"/>
        <v>0</v>
      </c>
      <c r="AD70" s="315">
        <f t="shared" si="102"/>
        <v>0</v>
      </c>
      <c r="AE70" s="312">
        <f t="shared" si="102"/>
        <v>0</v>
      </c>
      <c r="AF70" s="312">
        <f t="shared" si="102"/>
        <v>0</v>
      </c>
      <c r="AG70" s="317">
        <f t="shared" si="102"/>
        <v>0</v>
      </c>
      <c r="AH70" s="314">
        <f t="shared" si="102"/>
        <v>0</v>
      </c>
      <c r="AI70" s="315">
        <f t="shared" si="102"/>
        <v>0</v>
      </c>
      <c r="AJ70" s="312">
        <f t="shared" si="102"/>
        <v>0</v>
      </c>
      <c r="AK70" s="312">
        <f t="shared" si="102"/>
        <v>0</v>
      </c>
      <c r="AL70" s="312">
        <f t="shared" si="102"/>
        <v>0</v>
      </c>
      <c r="AM70" s="316">
        <f>SUM(AM71:AM76)</f>
        <v>0</v>
      </c>
      <c r="AN70" s="313">
        <f t="shared" si="102"/>
        <v>96</v>
      </c>
      <c r="AO70" s="312">
        <f t="shared" si="102"/>
        <v>2</v>
      </c>
      <c r="AP70" s="312">
        <f t="shared" si="102"/>
        <v>36</v>
      </c>
      <c r="AQ70" s="312">
        <f t="shared" si="102"/>
        <v>4</v>
      </c>
      <c r="AR70" s="314">
        <f t="shared" si="102"/>
        <v>6</v>
      </c>
      <c r="AS70" s="315">
        <f t="shared" si="102"/>
        <v>72</v>
      </c>
      <c r="AT70" s="312">
        <f t="shared" si="102"/>
        <v>0</v>
      </c>
      <c r="AU70" s="312">
        <f t="shared" si="102"/>
        <v>180</v>
      </c>
      <c r="AV70" s="312">
        <f>SUM(AV71:AV76)</f>
        <v>4</v>
      </c>
      <c r="AW70" s="316">
        <f t="shared" si="102"/>
        <v>8</v>
      </c>
      <c r="AX70" s="317">
        <f t="shared" si="102"/>
        <v>0</v>
      </c>
      <c r="AY70" s="312">
        <f t="shared" si="102"/>
        <v>0</v>
      </c>
      <c r="AZ70" s="312">
        <f t="shared" si="102"/>
        <v>0</v>
      </c>
      <c r="BA70" s="312">
        <f t="shared" si="102"/>
        <v>0</v>
      </c>
      <c r="BB70" s="314">
        <f t="shared" si="102"/>
        <v>0</v>
      </c>
      <c r="BC70" s="315">
        <f t="shared" si="102"/>
        <v>0</v>
      </c>
      <c r="BD70" s="312">
        <f t="shared" si="102"/>
        <v>0</v>
      </c>
      <c r="BE70" s="312">
        <f t="shared" si="102"/>
        <v>0</v>
      </c>
      <c r="BF70" s="312">
        <f t="shared" si="102"/>
        <v>0</v>
      </c>
      <c r="BG70" s="318">
        <f t="shared" si="102"/>
        <v>0</v>
      </c>
      <c r="BH70" s="19">
        <f t="shared" si="93"/>
        <v>170</v>
      </c>
      <c r="BP70" s="120"/>
    </row>
    <row r="71" spans="1:68" ht="68.25" customHeight="1" x14ac:dyDescent="0.25">
      <c r="A71" s="392" t="s">
        <v>84</v>
      </c>
      <c r="B71" s="388" t="s">
        <v>232</v>
      </c>
      <c r="C71" s="494" t="s">
        <v>264</v>
      </c>
      <c r="D71" s="6">
        <v>34</v>
      </c>
      <c r="E71" s="455">
        <f t="shared" ref="E71" si="104">F71-D71</f>
        <v>44</v>
      </c>
      <c r="F71" s="166">
        <f t="shared" si="100"/>
        <v>78</v>
      </c>
      <c r="G71" s="12">
        <v>12</v>
      </c>
      <c r="H71" s="1">
        <f t="shared" si="32"/>
        <v>1</v>
      </c>
      <c r="I71" s="565">
        <f>T71+Y71+AD71+AI71+AN71+AS71+AX71+BC71</f>
        <v>72</v>
      </c>
      <c r="J71" s="330">
        <f t="shared" si="5"/>
        <v>72</v>
      </c>
      <c r="K71" s="1">
        <f>I71-L71-M71</f>
        <v>60</v>
      </c>
      <c r="L71" s="141">
        <v>12</v>
      </c>
      <c r="M71" s="3"/>
      <c r="N71" s="3"/>
      <c r="O71" s="10">
        <f>W71+AB71+AG71+AL71+AQ71+AV71+BA71+BF71</f>
        <v>2</v>
      </c>
      <c r="P71" s="3">
        <f t="shared" ref="P71:P72" si="105">U71+Z71+AE71+AJ71+AO71+AT71+AY71+BD71</f>
        <v>1</v>
      </c>
      <c r="Q71" s="10">
        <f>X71+AC71+AH71+AM71+AR71+AW71+BB71+BG71</f>
        <v>3</v>
      </c>
      <c r="R71" s="366">
        <v>34</v>
      </c>
      <c r="S71" s="203">
        <f t="shared" ref="S71:S72" si="106">T71+Y71+AD71+AI71+AN71+AS71+AX71+BC71</f>
        <v>72</v>
      </c>
      <c r="T71" s="190"/>
      <c r="U71" s="4"/>
      <c r="V71" s="3"/>
      <c r="W71" s="13"/>
      <c r="X71" s="181"/>
      <c r="Y71" s="101"/>
      <c r="Z71" s="4"/>
      <c r="AA71" s="223"/>
      <c r="AB71" s="146"/>
      <c r="AC71" s="108"/>
      <c r="AD71" s="102"/>
      <c r="AE71" s="4"/>
      <c r="AF71" s="3"/>
      <c r="AG71" s="146"/>
      <c r="AH71" s="181"/>
      <c r="AI71" s="102"/>
      <c r="AJ71" s="4"/>
      <c r="AK71" s="223"/>
      <c r="AL71" s="146"/>
      <c r="AM71" s="108"/>
      <c r="AN71" s="558">
        <v>48</v>
      </c>
      <c r="AO71" s="4">
        <v>1</v>
      </c>
      <c r="AP71" s="3"/>
      <c r="AQ71" s="52">
        <v>2</v>
      </c>
      <c r="AR71" s="183">
        <v>3</v>
      </c>
      <c r="AS71" s="537">
        <v>24</v>
      </c>
      <c r="AT71" s="4"/>
      <c r="AU71" s="3"/>
      <c r="AV71" s="52"/>
      <c r="AW71" s="110"/>
      <c r="AX71" s="223"/>
      <c r="AY71" s="4"/>
      <c r="AZ71" s="3"/>
      <c r="BA71" s="13"/>
      <c r="BB71" s="181"/>
      <c r="BC71" s="102"/>
      <c r="BD71" s="4"/>
      <c r="BE71" s="3"/>
      <c r="BF71" s="13"/>
      <c r="BG71" s="258"/>
      <c r="BH71" s="19">
        <f t="shared" si="93"/>
        <v>73</v>
      </c>
      <c r="BP71" s="120"/>
    </row>
    <row r="72" spans="1:68" ht="63.75" customHeight="1" x14ac:dyDescent="0.25">
      <c r="A72" s="392" t="s">
        <v>85</v>
      </c>
      <c r="B72" s="388" t="s">
        <v>233</v>
      </c>
      <c r="C72" s="494" t="s">
        <v>264</v>
      </c>
      <c r="D72" s="6">
        <v>86</v>
      </c>
      <c r="E72" s="455">
        <f t="shared" ref="E72:E76" si="107">F72-D72</f>
        <v>16</v>
      </c>
      <c r="F72" s="166">
        <f t="shared" si="100"/>
        <v>102</v>
      </c>
      <c r="G72" s="12">
        <v>46</v>
      </c>
      <c r="H72" s="1">
        <f t="shared" si="32"/>
        <v>1</v>
      </c>
      <c r="I72" s="565">
        <f t="shared" si="33"/>
        <v>96</v>
      </c>
      <c r="J72" s="330">
        <f t="shared" si="5"/>
        <v>96</v>
      </c>
      <c r="K72" s="1">
        <f t="shared" si="34"/>
        <v>34</v>
      </c>
      <c r="L72" s="141">
        <v>46</v>
      </c>
      <c r="M72" s="336">
        <v>16</v>
      </c>
      <c r="N72" s="3"/>
      <c r="O72" s="10">
        <f>W72+AB72+AG72+AL72+AQ72+AV72+BA72+BF72</f>
        <v>2</v>
      </c>
      <c r="P72" s="3">
        <f t="shared" si="105"/>
        <v>1</v>
      </c>
      <c r="Q72" s="10">
        <f t="shared" ref="Q72" si="108">X72+AC72+AH72+AM72+AR72+AW72+BB72+BG72</f>
        <v>3</v>
      </c>
      <c r="R72" s="366">
        <v>86</v>
      </c>
      <c r="S72" s="203">
        <f t="shared" si="106"/>
        <v>96</v>
      </c>
      <c r="T72" s="190"/>
      <c r="U72" s="4"/>
      <c r="V72" s="3"/>
      <c r="W72" s="13"/>
      <c r="X72" s="181"/>
      <c r="Y72" s="101"/>
      <c r="Z72" s="4"/>
      <c r="AA72" s="223"/>
      <c r="AB72" s="146"/>
      <c r="AC72" s="108"/>
      <c r="AD72" s="101"/>
      <c r="AE72" s="4"/>
      <c r="AF72" s="3"/>
      <c r="AG72" s="146"/>
      <c r="AH72" s="181"/>
      <c r="AI72" s="102"/>
      <c r="AJ72" s="4"/>
      <c r="AK72" s="223"/>
      <c r="AL72" s="146"/>
      <c r="AM72" s="108"/>
      <c r="AN72" s="558">
        <v>48</v>
      </c>
      <c r="AO72" s="4">
        <v>1</v>
      </c>
      <c r="AP72" s="3"/>
      <c r="AQ72" s="52">
        <v>2</v>
      </c>
      <c r="AR72" s="183">
        <v>3</v>
      </c>
      <c r="AS72" s="537">
        <v>48</v>
      </c>
      <c r="AT72" s="4"/>
      <c r="AU72" s="3"/>
      <c r="AV72" s="52"/>
      <c r="AW72" s="110"/>
      <c r="AX72" s="223"/>
      <c r="AY72" s="4"/>
      <c r="AZ72" s="3"/>
      <c r="BA72" s="13"/>
      <c r="BB72" s="181"/>
      <c r="BC72" s="102"/>
      <c r="BD72" s="4"/>
      <c r="BE72" s="3"/>
      <c r="BF72" s="13"/>
      <c r="BG72" s="258"/>
      <c r="BH72" s="19">
        <f t="shared" si="93"/>
        <v>97</v>
      </c>
      <c r="BP72" s="120"/>
    </row>
    <row r="73" spans="1:68" ht="20.100000000000001" customHeight="1" x14ac:dyDescent="0.25">
      <c r="A73" s="411" t="s">
        <v>86</v>
      </c>
      <c r="B73" s="412" t="s">
        <v>79</v>
      </c>
      <c r="C73" s="575" t="s">
        <v>55</v>
      </c>
      <c r="D73" s="6">
        <v>72</v>
      </c>
      <c r="E73" s="455">
        <f t="shared" si="107"/>
        <v>0</v>
      </c>
      <c r="F73" s="319">
        <f t="shared" si="100"/>
        <v>72</v>
      </c>
      <c r="G73" s="319">
        <v>72</v>
      </c>
      <c r="H73" s="319">
        <f t="shared" si="32"/>
        <v>0</v>
      </c>
      <c r="I73" s="333">
        <f t="shared" si="33"/>
        <v>0</v>
      </c>
      <c r="J73" s="330">
        <f t="shared" si="5"/>
        <v>0</v>
      </c>
      <c r="K73" s="319">
        <f t="shared" si="34"/>
        <v>0</v>
      </c>
      <c r="L73" s="319"/>
      <c r="M73" s="319"/>
      <c r="N73" s="377">
        <f>V73+AA73+AF73+AK73+AP73+AU73+AZ73+BE73</f>
        <v>72</v>
      </c>
      <c r="O73" s="319">
        <f>W73+AB73+AG73+AL73+AQ73+AV73</f>
        <v>0</v>
      </c>
      <c r="P73" s="319">
        <v>0</v>
      </c>
      <c r="Q73" s="319">
        <f>X73+AC73+AH73+AM73+AR73+AW73</f>
        <v>0</v>
      </c>
      <c r="R73" s="366">
        <v>72</v>
      </c>
      <c r="S73" s="203">
        <f>V73+AA73+AF73+AK73+AP73+AU73+AZ73+BE73</f>
        <v>72</v>
      </c>
      <c r="T73" s="320"/>
      <c r="U73" s="319"/>
      <c r="V73" s="319"/>
      <c r="W73" s="319"/>
      <c r="X73" s="321"/>
      <c r="Y73" s="322"/>
      <c r="Z73" s="319"/>
      <c r="AA73" s="323"/>
      <c r="AB73" s="323"/>
      <c r="AC73" s="324"/>
      <c r="AD73" s="322"/>
      <c r="AE73" s="319"/>
      <c r="AF73" s="319"/>
      <c r="AG73" s="323"/>
      <c r="AH73" s="321"/>
      <c r="AI73" s="322"/>
      <c r="AJ73" s="319"/>
      <c r="AK73" s="323"/>
      <c r="AL73" s="323"/>
      <c r="AM73" s="324"/>
      <c r="AN73" s="320"/>
      <c r="AO73" s="319"/>
      <c r="AP73" s="377">
        <v>36</v>
      </c>
      <c r="AQ73" s="319"/>
      <c r="AR73" s="321"/>
      <c r="AS73" s="322"/>
      <c r="AT73" s="319"/>
      <c r="AU73" s="533">
        <v>36</v>
      </c>
      <c r="AV73" s="319"/>
      <c r="AW73" s="324"/>
      <c r="AX73" s="323"/>
      <c r="AY73" s="319"/>
      <c r="AZ73" s="319"/>
      <c r="BA73" s="319"/>
      <c r="BB73" s="321"/>
      <c r="BC73" s="322"/>
      <c r="BD73" s="319"/>
      <c r="BE73" s="319"/>
      <c r="BF73" s="319"/>
      <c r="BG73" s="258"/>
      <c r="BH73" s="19">
        <f t="shared" si="93"/>
        <v>0</v>
      </c>
      <c r="BP73" s="120"/>
    </row>
    <row r="74" spans="1:68" ht="20.100000000000001" customHeight="1" x14ac:dyDescent="0.25">
      <c r="A74" s="411" t="s">
        <v>87</v>
      </c>
      <c r="B74" s="412" t="s">
        <v>119</v>
      </c>
      <c r="C74" s="575" t="s">
        <v>48</v>
      </c>
      <c r="D74" s="6">
        <v>144</v>
      </c>
      <c r="E74" s="455">
        <f t="shared" si="107"/>
        <v>0</v>
      </c>
      <c r="F74" s="319">
        <f t="shared" si="100"/>
        <v>144</v>
      </c>
      <c r="G74" s="319">
        <v>144</v>
      </c>
      <c r="H74" s="319">
        <f t="shared" si="32"/>
        <v>0</v>
      </c>
      <c r="I74" s="333">
        <f t="shared" si="33"/>
        <v>0</v>
      </c>
      <c r="J74" s="330">
        <f t="shared" si="5"/>
        <v>0</v>
      </c>
      <c r="K74" s="319">
        <f t="shared" si="34"/>
        <v>0</v>
      </c>
      <c r="L74" s="319"/>
      <c r="M74" s="319"/>
      <c r="N74" s="377">
        <f>V74+AA74+AF74+AK74+AP74+AU74+AZ74+BE74</f>
        <v>144</v>
      </c>
      <c r="O74" s="319">
        <f>W74+AB74+AG74+AL74+AQ74+AV74</f>
        <v>0</v>
      </c>
      <c r="P74" s="319">
        <v>0</v>
      </c>
      <c r="Q74" s="319">
        <f>X74+AC74+AH74+AM74+AR74+AW74</f>
        <v>0</v>
      </c>
      <c r="R74" s="366">
        <v>144</v>
      </c>
      <c r="S74" s="203">
        <f>V74+AA74+AF74+AK74+AP74+AU74+AZ74+BE74</f>
        <v>144</v>
      </c>
      <c r="T74" s="320"/>
      <c r="U74" s="319"/>
      <c r="V74" s="319"/>
      <c r="W74" s="319"/>
      <c r="X74" s="321"/>
      <c r="Y74" s="322"/>
      <c r="Z74" s="319"/>
      <c r="AA74" s="323"/>
      <c r="AB74" s="323"/>
      <c r="AC74" s="324"/>
      <c r="AD74" s="322"/>
      <c r="AE74" s="319"/>
      <c r="AF74" s="319"/>
      <c r="AG74" s="323"/>
      <c r="AH74" s="321"/>
      <c r="AI74" s="322"/>
      <c r="AJ74" s="319"/>
      <c r="AK74" s="323"/>
      <c r="AL74" s="323"/>
      <c r="AM74" s="324"/>
      <c r="AN74" s="320"/>
      <c r="AO74" s="319"/>
      <c r="AP74" s="319"/>
      <c r="AQ74" s="319"/>
      <c r="AR74" s="321"/>
      <c r="AS74" s="322"/>
      <c r="AT74" s="319"/>
      <c r="AU74" s="533">
        <v>144</v>
      </c>
      <c r="AV74" s="319"/>
      <c r="AW74" s="324"/>
      <c r="AX74" s="323"/>
      <c r="AY74" s="319"/>
      <c r="AZ74" s="319"/>
      <c r="BA74" s="319"/>
      <c r="BB74" s="321"/>
      <c r="BC74" s="322"/>
      <c r="BD74" s="319"/>
      <c r="BE74" s="319"/>
      <c r="BF74" s="319"/>
      <c r="BG74" s="258"/>
      <c r="BH74" s="19">
        <f t="shared" si="93"/>
        <v>0</v>
      </c>
      <c r="BP74" s="120"/>
    </row>
    <row r="75" spans="1:68" ht="20.100000000000001" customHeight="1" x14ac:dyDescent="0.25">
      <c r="A75" s="390" t="s">
        <v>27</v>
      </c>
      <c r="B75" s="389" t="s">
        <v>130</v>
      </c>
      <c r="C75" s="446"/>
      <c r="D75" s="451"/>
      <c r="E75" s="455">
        <f>F75-D75</f>
        <v>0</v>
      </c>
      <c r="F75" s="462"/>
      <c r="G75" s="12"/>
      <c r="H75" s="1">
        <f t="shared" si="32"/>
        <v>0</v>
      </c>
      <c r="I75" s="565">
        <f t="shared" si="33"/>
        <v>0</v>
      </c>
      <c r="J75" s="330">
        <f t="shared" si="5"/>
        <v>0</v>
      </c>
      <c r="K75" s="1">
        <f t="shared" si="34"/>
        <v>0</v>
      </c>
      <c r="L75" s="3"/>
      <c r="M75" s="3"/>
      <c r="N75" s="3"/>
      <c r="O75" s="459">
        <f>SUM(O71:O74)</f>
        <v>4</v>
      </c>
      <c r="P75" s="459">
        <f>SUM(P71:P74)</f>
        <v>2</v>
      </c>
      <c r="Q75" s="459">
        <f>SUM(Q71:Q74)</f>
        <v>6</v>
      </c>
      <c r="R75" s="358"/>
      <c r="S75" s="203"/>
      <c r="T75" s="190"/>
      <c r="U75" s="4"/>
      <c r="V75" s="3"/>
      <c r="W75" s="13"/>
      <c r="X75" s="181"/>
      <c r="Y75" s="101"/>
      <c r="Z75" s="4"/>
      <c r="AA75" s="223"/>
      <c r="AB75" s="146"/>
      <c r="AC75" s="108"/>
      <c r="AD75" s="101"/>
      <c r="AE75" s="4"/>
      <c r="AF75" s="3"/>
      <c r="AG75" s="146"/>
      <c r="AH75" s="181"/>
      <c r="AI75" s="101"/>
      <c r="AJ75" s="4"/>
      <c r="AK75" s="223"/>
      <c r="AL75" s="146"/>
      <c r="AM75" s="108"/>
      <c r="AN75" s="191"/>
      <c r="AO75" s="4"/>
      <c r="AP75" s="3"/>
      <c r="AQ75" s="13"/>
      <c r="AR75" s="183"/>
      <c r="AS75" s="102"/>
      <c r="AT75" s="4"/>
      <c r="AU75" s="3"/>
      <c r="AV75" s="13"/>
      <c r="AW75" s="110"/>
      <c r="AX75" s="223"/>
      <c r="AY75" s="4"/>
      <c r="AZ75" s="3"/>
      <c r="BA75" s="13"/>
      <c r="BB75" s="181"/>
      <c r="BC75" s="102"/>
      <c r="BD75" s="4"/>
      <c r="BE75" s="3"/>
      <c r="BF75" s="13"/>
      <c r="BG75" s="258"/>
      <c r="BH75" s="19">
        <f t="shared" si="93"/>
        <v>0</v>
      </c>
      <c r="BP75" s="120"/>
    </row>
    <row r="76" spans="1:68" ht="20.100000000000001" customHeight="1" x14ac:dyDescent="0.25">
      <c r="A76" s="394" t="s">
        <v>88</v>
      </c>
      <c r="B76" s="393" t="s">
        <v>82</v>
      </c>
      <c r="C76" s="493" t="s">
        <v>165</v>
      </c>
      <c r="D76" s="451"/>
      <c r="E76" s="455">
        <f t="shared" si="107"/>
        <v>12</v>
      </c>
      <c r="F76" s="166">
        <f>H76+I76+N76+O76+Q76</f>
        <v>12</v>
      </c>
      <c r="G76" s="12"/>
      <c r="H76" s="1">
        <f t="shared" si="32"/>
        <v>0</v>
      </c>
      <c r="I76" s="565">
        <f t="shared" si="33"/>
        <v>0</v>
      </c>
      <c r="J76" s="330">
        <f t="shared" si="5"/>
        <v>0</v>
      </c>
      <c r="K76" s="1">
        <f t="shared" si="34"/>
        <v>0</v>
      </c>
      <c r="L76" s="3"/>
      <c r="M76" s="3"/>
      <c r="N76" s="3"/>
      <c r="O76" s="459">
        <f>W76+AB76+AG76+AL76+AQ76+AV76+BA76+BF76</f>
        <v>4</v>
      </c>
      <c r="P76" s="459">
        <v>0</v>
      </c>
      <c r="Q76" s="459">
        <f>X76+AC76+AH76+AM76+AR76+AW76+BB76+BG76</f>
        <v>8</v>
      </c>
      <c r="R76" s="358"/>
      <c r="S76" s="203"/>
      <c r="T76" s="190"/>
      <c r="U76" s="4"/>
      <c r="V76" s="3"/>
      <c r="W76" s="13"/>
      <c r="X76" s="181"/>
      <c r="Y76" s="101"/>
      <c r="Z76" s="4"/>
      <c r="AA76" s="223"/>
      <c r="AB76" s="146"/>
      <c r="AC76" s="108"/>
      <c r="AD76" s="101"/>
      <c r="AE76" s="4"/>
      <c r="AF76" s="3"/>
      <c r="AG76" s="146"/>
      <c r="AH76" s="181"/>
      <c r="AI76" s="101"/>
      <c r="AJ76" s="4"/>
      <c r="AK76" s="223"/>
      <c r="AL76" s="146"/>
      <c r="AM76" s="108"/>
      <c r="AN76" s="191"/>
      <c r="AO76" s="4"/>
      <c r="AP76" s="3"/>
      <c r="AQ76" s="13"/>
      <c r="AR76" s="181"/>
      <c r="AS76" s="102"/>
      <c r="AT76" s="4"/>
      <c r="AU76" s="3"/>
      <c r="AV76" s="544">
        <v>4</v>
      </c>
      <c r="AW76" s="542">
        <v>8</v>
      </c>
      <c r="AX76" s="223"/>
      <c r="AY76" s="4"/>
      <c r="AZ76" s="3"/>
      <c r="BA76" s="13"/>
      <c r="BB76" s="181"/>
      <c r="BC76" s="102"/>
      <c r="BD76" s="4"/>
      <c r="BE76" s="3"/>
      <c r="BF76" s="13"/>
      <c r="BG76" s="258"/>
      <c r="BH76" s="19">
        <f t="shared" si="93"/>
        <v>0</v>
      </c>
      <c r="BP76" s="120"/>
    </row>
    <row r="77" spans="1:68" ht="90" customHeight="1" x14ac:dyDescent="0.25">
      <c r="A77" s="410" t="s">
        <v>89</v>
      </c>
      <c r="B77" s="498" t="s">
        <v>234</v>
      </c>
      <c r="C77" s="445" t="s">
        <v>278</v>
      </c>
      <c r="D77" s="312">
        <f>SUM(D78:D83)</f>
        <v>212</v>
      </c>
      <c r="E77" s="312">
        <f>SUM(E78:E83)-E82</f>
        <v>172</v>
      </c>
      <c r="F77" s="312">
        <f>SUM(F78:F79)+F82+F83</f>
        <v>168</v>
      </c>
      <c r="G77" s="312">
        <f t="shared" ref="G77:BG77" si="109">SUM(G78:G83)</f>
        <v>284</v>
      </c>
      <c r="H77" s="312">
        <f>SUM(H78:H83)</f>
        <v>0</v>
      </c>
      <c r="I77" s="312">
        <f t="shared" si="109"/>
        <v>156</v>
      </c>
      <c r="J77" s="330">
        <f t="shared" si="5"/>
        <v>156</v>
      </c>
      <c r="K77" s="312">
        <f t="shared" si="109"/>
        <v>88</v>
      </c>
      <c r="L77" s="312">
        <f t="shared" si="109"/>
        <v>68</v>
      </c>
      <c r="M77" s="312">
        <f t="shared" si="109"/>
        <v>0</v>
      </c>
      <c r="N77" s="312">
        <f>SUM(N78:N83)</f>
        <v>216</v>
      </c>
      <c r="O77" s="312">
        <f>SUM(O82:O83)</f>
        <v>4</v>
      </c>
      <c r="P77" s="312">
        <f>SUM(P82:P83)</f>
        <v>0</v>
      </c>
      <c r="Q77" s="312">
        <f>SUM(Q82:Q83)</f>
        <v>8</v>
      </c>
      <c r="R77" s="338">
        <f>SUM(R78:R81)</f>
        <v>212</v>
      </c>
      <c r="S77" s="204">
        <f>SUM(S78:S81)</f>
        <v>372</v>
      </c>
      <c r="T77" s="313">
        <f t="shared" si="109"/>
        <v>0</v>
      </c>
      <c r="U77" s="312">
        <f t="shared" si="109"/>
        <v>0</v>
      </c>
      <c r="V77" s="312">
        <f t="shared" si="109"/>
        <v>0</v>
      </c>
      <c r="W77" s="312">
        <f t="shared" si="109"/>
        <v>0</v>
      </c>
      <c r="X77" s="314">
        <f t="shared" si="109"/>
        <v>0</v>
      </c>
      <c r="Y77" s="315">
        <f t="shared" si="109"/>
        <v>0</v>
      </c>
      <c r="Z77" s="312">
        <f t="shared" si="109"/>
        <v>0</v>
      </c>
      <c r="AA77" s="312">
        <f t="shared" si="109"/>
        <v>0</v>
      </c>
      <c r="AB77" s="312">
        <f t="shared" si="109"/>
        <v>0</v>
      </c>
      <c r="AC77" s="316">
        <f t="shared" si="109"/>
        <v>0</v>
      </c>
      <c r="AD77" s="315">
        <f t="shared" si="109"/>
        <v>0</v>
      </c>
      <c r="AE77" s="312">
        <f t="shared" si="109"/>
        <v>0</v>
      </c>
      <c r="AF77" s="312">
        <f t="shared" si="109"/>
        <v>0</v>
      </c>
      <c r="AG77" s="317">
        <f t="shared" si="109"/>
        <v>0</v>
      </c>
      <c r="AH77" s="314">
        <f t="shared" si="109"/>
        <v>0</v>
      </c>
      <c r="AI77" s="315">
        <f t="shared" si="109"/>
        <v>0</v>
      </c>
      <c r="AJ77" s="312">
        <f t="shared" si="109"/>
        <v>0</v>
      </c>
      <c r="AK77" s="312">
        <f t="shared" si="109"/>
        <v>0</v>
      </c>
      <c r="AL77" s="312">
        <f t="shared" si="109"/>
        <v>0</v>
      </c>
      <c r="AM77" s="316">
        <f t="shared" si="109"/>
        <v>0</v>
      </c>
      <c r="AN77" s="313">
        <f t="shared" si="109"/>
        <v>108</v>
      </c>
      <c r="AO77" s="312">
        <f t="shared" si="109"/>
        <v>0</v>
      </c>
      <c r="AP77" s="312">
        <f t="shared" si="109"/>
        <v>108</v>
      </c>
      <c r="AQ77" s="312">
        <f>SUM(AQ78:AQ83)</f>
        <v>0</v>
      </c>
      <c r="AR77" s="314">
        <f t="shared" si="109"/>
        <v>0</v>
      </c>
      <c r="AS77" s="315">
        <f t="shared" si="109"/>
        <v>48</v>
      </c>
      <c r="AT77" s="312">
        <f t="shared" si="109"/>
        <v>0</v>
      </c>
      <c r="AU77" s="312">
        <f t="shared" si="109"/>
        <v>108</v>
      </c>
      <c r="AV77" s="312">
        <f t="shared" si="109"/>
        <v>4</v>
      </c>
      <c r="AW77" s="316">
        <f t="shared" si="109"/>
        <v>8</v>
      </c>
      <c r="AX77" s="317">
        <f t="shared" si="109"/>
        <v>0</v>
      </c>
      <c r="AY77" s="312">
        <f t="shared" si="109"/>
        <v>0</v>
      </c>
      <c r="AZ77" s="312">
        <f t="shared" si="109"/>
        <v>0</v>
      </c>
      <c r="BA77" s="312">
        <f t="shared" si="109"/>
        <v>0</v>
      </c>
      <c r="BB77" s="314">
        <f t="shared" si="109"/>
        <v>0</v>
      </c>
      <c r="BC77" s="315">
        <f t="shared" si="109"/>
        <v>0</v>
      </c>
      <c r="BD77" s="312">
        <f t="shared" si="109"/>
        <v>0</v>
      </c>
      <c r="BE77" s="312">
        <f t="shared" si="109"/>
        <v>0</v>
      </c>
      <c r="BF77" s="312">
        <f t="shared" si="109"/>
        <v>0</v>
      </c>
      <c r="BG77" s="318">
        <f t="shared" si="109"/>
        <v>0</v>
      </c>
      <c r="BH77" s="19">
        <f t="shared" si="93"/>
        <v>156</v>
      </c>
      <c r="BP77" s="120"/>
    </row>
    <row r="78" spans="1:68" ht="69.75" customHeight="1" x14ac:dyDescent="0.25">
      <c r="A78" s="394" t="s">
        <v>90</v>
      </c>
      <c r="B78" s="388" t="s">
        <v>235</v>
      </c>
      <c r="C78" s="494" t="s">
        <v>277</v>
      </c>
      <c r="D78" s="6">
        <v>32</v>
      </c>
      <c r="E78" s="455">
        <f>F78-D78</f>
        <v>40</v>
      </c>
      <c r="F78" s="166">
        <f t="shared" si="100"/>
        <v>72</v>
      </c>
      <c r="G78" s="12">
        <v>22</v>
      </c>
      <c r="H78" s="1">
        <f t="shared" si="32"/>
        <v>0</v>
      </c>
      <c r="I78" s="565">
        <f t="shared" si="33"/>
        <v>72</v>
      </c>
      <c r="J78" s="330">
        <f t="shared" si="5"/>
        <v>72</v>
      </c>
      <c r="K78" s="1">
        <f t="shared" si="34"/>
        <v>50</v>
      </c>
      <c r="L78" s="141">
        <v>22</v>
      </c>
      <c r="M78" s="3"/>
      <c r="N78" s="3"/>
      <c r="O78" s="3">
        <f>W78+AB78+AG78+AL78+AQ78+AV78+BA78+BF78</f>
        <v>0</v>
      </c>
      <c r="P78" s="3">
        <f t="shared" ref="P78:P79" si="110">U78+Z78+AE78+AJ78+AO78+AT78+AY78+BD78</f>
        <v>0</v>
      </c>
      <c r="Q78" s="3">
        <f t="shared" ref="Q78:Q79" si="111">X78+AC78+AH78+AM78+AR78+AW78+BB78+BG78</f>
        <v>0</v>
      </c>
      <c r="R78" s="358">
        <v>32</v>
      </c>
      <c r="S78" s="203">
        <f t="shared" ref="S78:S79" si="112">T78+Y78+AD78+AI78+AN78+AS78+AX78+BC78</f>
        <v>72</v>
      </c>
      <c r="T78" s="190"/>
      <c r="U78" s="4"/>
      <c r="V78" s="3"/>
      <c r="W78" s="13"/>
      <c r="X78" s="181"/>
      <c r="Y78" s="101"/>
      <c r="Z78" s="4"/>
      <c r="AA78" s="223"/>
      <c r="AB78" s="146"/>
      <c r="AC78" s="108"/>
      <c r="AD78" s="102"/>
      <c r="AE78" s="4"/>
      <c r="AF78" s="3"/>
      <c r="AG78" s="146"/>
      <c r="AH78" s="181"/>
      <c r="AI78" s="102"/>
      <c r="AJ78" s="4"/>
      <c r="AK78" s="223"/>
      <c r="AL78" s="146"/>
      <c r="AM78" s="108"/>
      <c r="AN78" s="578">
        <v>48</v>
      </c>
      <c r="AO78" s="4"/>
      <c r="AP78" s="3"/>
      <c r="AQ78" s="13"/>
      <c r="AR78" s="181"/>
      <c r="AS78" s="537">
        <v>24</v>
      </c>
      <c r="AT78" s="4"/>
      <c r="AU78" s="3"/>
      <c r="AV78" s="13"/>
      <c r="AW78" s="108"/>
      <c r="AX78" s="450"/>
      <c r="AY78" s="4"/>
      <c r="AZ78" s="3"/>
      <c r="BA78" s="13"/>
      <c r="BB78" s="181"/>
      <c r="BC78" s="495"/>
      <c r="BD78" s="4"/>
      <c r="BE78" s="3"/>
      <c r="BF78" s="52"/>
      <c r="BG78" s="259"/>
      <c r="BH78" s="19">
        <f t="shared" si="93"/>
        <v>72</v>
      </c>
      <c r="BP78" s="120"/>
    </row>
    <row r="79" spans="1:68" ht="60" x14ac:dyDescent="0.25">
      <c r="A79" s="394" t="s">
        <v>91</v>
      </c>
      <c r="B79" s="388" t="s">
        <v>236</v>
      </c>
      <c r="C79" s="494" t="s">
        <v>277</v>
      </c>
      <c r="D79" s="6">
        <v>36</v>
      </c>
      <c r="E79" s="455">
        <f t="shared" ref="E79:E83" si="113">F79-D79</f>
        <v>48</v>
      </c>
      <c r="F79" s="166">
        <f t="shared" si="100"/>
        <v>84</v>
      </c>
      <c r="G79" s="12">
        <v>46</v>
      </c>
      <c r="H79" s="1">
        <f t="shared" si="32"/>
        <v>0</v>
      </c>
      <c r="I79" s="565">
        <f t="shared" si="33"/>
        <v>84</v>
      </c>
      <c r="J79" s="330">
        <f t="shared" si="5"/>
        <v>84</v>
      </c>
      <c r="K79" s="1">
        <f t="shared" si="34"/>
        <v>38</v>
      </c>
      <c r="L79" s="141">
        <v>46</v>
      </c>
      <c r="M79" s="3"/>
      <c r="N79" s="3"/>
      <c r="O79" s="3">
        <f t="shared" ref="O79" si="114">W79+AB79+AG79+AL79+AQ79+AV79+BA79+BF79</f>
        <v>0</v>
      </c>
      <c r="P79" s="3">
        <f t="shared" si="110"/>
        <v>0</v>
      </c>
      <c r="Q79" s="3">
        <f t="shared" si="111"/>
        <v>0</v>
      </c>
      <c r="R79" s="358">
        <v>36</v>
      </c>
      <c r="S79" s="203">
        <f t="shared" si="112"/>
        <v>84</v>
      </c>
      <c r="T79" s="190"/>
      <c r="U79" s="4"/>
      <c r="V79" s="3"/>
      <c r="W79" s="13"/>
      <c r="X79" s="181"/>
      <c r="Y79" s="101"/>
      <c r="Z79" s="4"/>
      <c r="AA79" s="223"/>
      <c r="AB79" s="146"/>
      <c r="AC79" s="108"/>
      <c r="AD79" s="101"/>
      <c r="AE79" s="4"/>
      <c r="AF79" s="3"/>
      <c r="AG79" s="146"/>
      <c r="AH79" s="181"/>
      <c r="AI79" s="101"/>
      <c r="AJ79" s="4"/>
      <c r="AK79" s="223"/>
      <c r="AL79" s="146"/>
      <c r="AM79" s="108"/>
      <c r="AN79" s="578">
        <v>60</v>
      </c>
      <c r="AO79" s="4"/>
      <c r="AP79" s="3"/>
      <c r="AQ79" s="13"/>
      <c r="AR79" s="181"/>
      <c r="AS79" s="537">
        <v>24</v>
      </c>
      <c r="AT79" s="4"/>
      <c r="AU79" s="3"/>
      <c r="AV79" s="13"/>
      <c r="AW79" s="108"/>
      <c r="AX79" s="450"/>
      <c r="AY79" s="4"/>
      <c r="AZ79" s="3"/>
      <c r="BA79" s="13"/>
      <c r="BB79" s="181"/>
      <c r="BC79" s="495"/>
      <c r="BD79" s="4"/>
      <c r="BE79" s="3"/>
      <c r="BF79" s="13"/>
      <c r="BG79" s="258"/>
      <c r="BH79" s="19">
        <f t="shared" si="93"/>
        <v>84</v>
      </c>
      <c r="BP79" s="120"/>
    </row>
    <row r="80" spans="1:68" ht="20.100000000000001" customHeight="1" x14ac:dyDescent="0.25">
      <c r="A80" s="411" t="s">
        <v>92</v>
      </c>
      <c r="B80" s="412" t="s">
        <v>79</v>
      </c>
      <c r="C80" s="575" t="s">
        <v>93</v>
      </c>
      <c r="D80" s="6">
        <v>36</v>
      </c>
      <c r="E80" s="455">
        <f t="shared" si="113"/>
        <v>36</v>
      </c>
      <c r="F80" s="319">
        <f t="shared" si="100"/>
        <v>72</v>
      </c>
      <c r="G80" s="319">
        <v>72</v>
      </c>
      <c r="H80" s="319">
        <f t="shared" si="32"/>
        <v>0</v>
      </c>
      <c r="I80" s="333">
        <f t="shared" si="33"/>
        <v>0</v>
      </c>
      <c r="J80" s="330">
        <f t="shared" ref="J80:J121" si="115">K80+L80+M80</f>
        <v>0</v>
      </c>
      <c r="K80" s="319">
        <f t="shared" si="34"/>
        <v>0</v>
      </c>
      <c r="L80" s="319"/>
      <c r="M80" s="319"/>
      <c r="N80" s="377">
        <f>V80+AA80+AF80+AK80+AP80+AU80+AZ80+BE80</f>
        <v>72</v>
      </c>
      <c r="O80" s="319">
        <f>W80+AB80+AG80+AL80+AQ80+AV80</f>
        <v>0</v>
      </c>
      <c r="P80" s="319">
        <v>0</v>
      </c>
      <c r="Q80" s="319">
        <f>X80+AC80+AH80+AM80+AR80+AW80</f>
        <v>0</v>
      </c>
      <c r="R80" s="358">
        <v>36</v>
      </c>
      <c r="S80" s="203">
        <f>V80+AA80+AF80+AK80+AP80+AU80+AZ80+BE80</f>
        <v>72</v>
      </c>
      <c r="T80" s="320"/>
      <c r="U80" s="319"/>
      <c r="V80" s="319"/>
      <c r="W80" s="319"/>
      <c r="X80" s="321"/>
      <c r="Y80" s="322"/>
      <c r="Z80" s="319"/>
      <c r="AA80" s="323"/>
      <c r="AB80" s="323"/>
      <c r="AC80" s="324"/>
      <c r="AD80" s="322"/>
      <c r="AE80" s="319"/>
      <c r="AF80" s="319"/>
      <c r="AG80" s="323"/>
      <c r="AH80" s="321"/>
      <c r="AI80" s="322"/>
      <c r="AJ80" s="319"/>
      <c r="AK80" s="323"/>
      <c r="AL80" s="323"/>
      <c r="AM80" s="324"/>
      <c r="AN80" s="320"/>
      <c r="AO80" s="319"/>
      <c r="AP80" s="377">
        <v>36</v>
      </c>
      <c r="AQ80" s="319"/>
      <c r="AR80" s="321"/>
      <c r="AS80" s="322"/>
      <c r="AT80" s="319"/>
      <c r="AU80" s="533">
        <v>36</v>
      </c>
      <c r="AV80" s="319"/>
      <c r="AW80" s="324"/>
      <c r="AX80" s="323"/>
      <c r="AY80" s="319"/>
      <c r="AZ80" s="377"/>
      <c r="BA80" s="319"/>
      <c r="BB80" s="321"/>
      <c r="BC80" s="322"/>
      <c r="BD80" s="319"/>
      <c r="BE80" s="319"/>
      <c r="BF80" s="319"/>
      <c r="BG80" s="325"/>
      <c r="BH80" s="19">
        <f t="shared" si="93"/>
        <v>0</v>
      </c>
      <c r="BP80" s="120"/>
    </row>
    <row r="81" spans="1:68" ht="20.100000000000001" customHeight="1" x14ac:dyDescent="0.25">
      <c r="A81" s="411" t="s">
        <v>94</v>
      </c>
      <c r="B81" s="412" t="s">
        <v>119</v>
      </c>
      <c r="C81" s="575" t="s">
        <v>93</v>
      </c>
      <c r="D81" s="6">
        <v>108</v>
      </c>
      <c r="E81" s="455">
        <f t="shared" si="113"/>
        <v>36</v>
      </c>
      <c r="F81" s="319">
        <f t="shared" si="100"/>
        <v>144</v>
      </c>
      <c r="G81" s="319">
        <v>144</v>
      </c>
      <c r="H81" s="319">
        <f t="shared" si="32"/>
        <v>0</v>
      </c>
      <c r="I81" s="333">
        <f t="shared" si="33"/>
        <v>0</v>
      </c>
      <c r="J81" s="330">
        <f t="shared" si="115"/>
        <v>0</v>
      </c>
      <c r="K81" s="319">
        <f t="shared" si="34"/>
        <v>0</v>
      </c>
      <c r="L81" s="319"/>
      <c r="M81" s="319"/>
      <c r="N81" s="377">
        <f>V81+AA81+AF81+AK81+AP81+AU81+AZ81+BE81</f>
        <v>144</v>
      </c>
      <c r="O81" s="319">
        <f>W81+AB81+AG81+AL81+AQ81+AV81</f>
        <v>0</v>
      </c>
      <c r="P81" s="319">
        <v>0</v>
      </c>
      <c r="Q81" s="319">
        <f>X81+AC81+AH81+AM81+AR81+AW81</f>
        <v>0</v>
      </c>
      <c r="R81" s="358">
        <v>108</v>
      </c>
      <c r="S81" s="203">
        <f>V81+AA81+AF81+AK81+AP81+AU81+AZ81+BE81</f>
        <v>144</v>
      </c>
      <c r="T81" s="320"/>
      <c r="U81" s="319"/>
      <c r="V81" s="319"/>
      <c r="W81" s="319"/>
      <c r="X81" s="321"/>
      <c r="Y81" s="322"/>
      <c r="Z81" s="319"/>
      <c r="AA81" s="323"/>
      <c r="AB81" s="323"/>
      <c r="AC81" s="324"/>
      <c r="AD81" s="322"/>
      <c r="AE81" s="319"/>
      <c r="AF81" s="319"/>
      <c r="AG81" s="323"/>
      <c r="AH81" s="321"/>
      <c r="AI81" s="322"/>
      <c r="AJ81" s="319"/>
      <c r="AK81" s="323"/>
      <c r="AL81" s="323"/>
      <c r="AM81" s="324"/>
      <c r="AN81" s="320"/>
      <c r="AO81" s="319"/>
      <c r="AP81" s="377">
        <v>72</v>
      </c>
      <c r="AQ81" s="319"/>
      <c r="AR81" s="321"/>
      <c r="AS81" s="322"/>
      <c r="AT81" s="319"/>
      <c r="AU81" s="533">
        <v>72</v>
      </c>
      <c r="AV81" s="319"/>
      <c r="AW81" s="324"/>
      <c r="AX81" s="323"/>
      <c r="AY81" s="319"/>
      <c r="AZ81" s="377"/>
      <c r="BA81" s="319"/>
      <c r="BB81" s="321"/>
      <c r="BC81" s="322"/>
      <c r="BD81" s="319"/>
      <c r="BE81" s="319"/>
      <c r="BF81" s="319"/>
      <c r="BG81" s="325"/>
      <c r="BH81" s="19">
        <f t="shared" si="93"/>
        <v>0</v>
      </c>
      <c r="BP81" s="120"/>
    </row>
    <row r="82" spans="1:68" ht="20.100000000000001" customHeight="1" x14ac:dyDescent="0.25">
      <c r="A82" s="390" t="s">
        <v>27</v>
      </c>
      <c r="B82" s="414" t="s">
        <v>130</v>
      </c>
      <c r="C82" s="446"/>
      <c r="D82" s="451"/>
      <c r="E82" s="455">
        <f t="shared" si="113"/>
        <v>0</v>
      </c>
      <c r="F82" s="462"/>
      <c r="G82" s="12"/>
      <c r="H82" s="1">
        <f t="shared" si="32"/>
        <v>0</v>
      </c>
      <c r="I82" s="565">
        <f t="shared" si="33"/>
        <v>0</v>
      </c>
      <c r="J82" s="330">
        <f t="shared" si="115"/>
        <v>0</v>
      </c>
      <c r="K82" s="1">
        <f t="shared" si="34"/>
        <v>0</v>
      </c>
      <c r="L82" s="3"/>
      <c r="M82" s="3"/>
      <c r="N82" s="3"/>
      <c r="O82" s="459">
        <f>SUM(O78:O81)</f>
        <v>0</v>
      </c>
      <c r="P82" s="459">
        <f>SUM(P78:P81)</f>
        <v>0</v>
      </c>
      <c r="Q82" s="459">
        <f>SUM(Q78:Q81)</f>
        <v>0</v>
      </c>
      <c r="R82" s="358"/>
      <c r="S82" s="203"/>
      <c r="T82" s="190"/>
      <c r="U82" s="4"/>
      <c r="V82" s="3"/>
      <c r="W82" s="13"/>
      <c r="X82" s="181"/>
      <c r="Y82" s="101"/>
      <c r="Z82" s="4"/>
      <c r="AA82" s="223"/>
      <c r="AB82" s="146"/>
      <c r="AC82" s="108"/>
      <c r="AD82" s="101"/>
      <c r="AE82" s="4"/>
      <c r="AF82" s="3"/>
      <c r="AG82" s="146"/>
      <c r="AH82" s="181"/>
      <c r="AI82" s="101"/>
      <c r="AJ82" s="4"/>
      <c r="AK82" s="223"/>
      <c r="AL82" s="146"/>
      <c r="AM82" s="108"/>
      <c r="AN82" s="191"/>
      <c r="AO82" s="4"/>
      <c r="AP82" s="3"/>
      <c r="AQ82" s="13"/>
      <c r="AR82" s="181"/>
      <c r="AS82" s="102"/>
      <c r="AT82" s="4"/>
      <c r="AU82" s="3"/>
      <c r="AV82" s="13"/>
      <c r="AW82" s="108"/>
      <c r="AX82" s="223"/>
      <c r="AY82" s="4"/>
      <c r="AZ82" s="3"/>
      <c r="BA82" s="13"/>
      <c r="BB82" s="181"/>
      <c r="BC82" s="102"/>
      <c r="BD82" s="4"/>
      <c r="BE82" s="3"/>
      <c r="BF82" s="13"/>
      <c r="BG82" s="258"/>
      <c r="BH82" s="19">
        <f t="shared" si="93"/>
        <v>0</v>
      </c>
      <c r="BP82" s="120"/>
    </row>
    <row r="83" spans="1:68" ht="20.100000000000001" customHeight="1" x14ac:dyDescent="0.25">
      <c r="A83" s="394" t="s">
        <v>134</v>
      </c>
      <c r="B83" s="393" t="s">
        <v>82</v>
      </c>
      <c r="C83" s="493" t="s">
        <v>165</v>
      </c>
      <c r="D83" s="451"/>
      <c r="E83" s="455">
        <f t="shared" si="113"/>
        <v>12</v>
      </c>
      <c r="F83" s="1">
        <f t="shared" si="100"/>
        <v>12</v>
      </c>
      <c r="G83" s="12"/>
      <c r="H83" s="1">
        <f t="shared" si="32"/>
        <v>0</v>
      </c>
      <c r="I83" s="565">
        <f t="shared" si="33"/>
        <v>0</v>
      </c>
      <c r="J83" s="330">
        <f t="shared" si="115"/>
        <v>0</v>
      </c>
      <c r="K83" s="1">
        <f t="shared" si="34"/>
        <v>0</v>
      </c>
      <c r="L83" s="3"/>
      <c r="M83" s="3"/>
      <c r="N83" s="3"/>
      <c r="O83" s="459">
        <f>W83+AB83+AG83+AL83+AQ83+AV83+BA83+BF83</f>
        <v>4</v>
      </c>
      <c r="P83" s="459">
        <v>0</v>
      </c>
      <c r="Q83" s="459">
        <f>X83+AC83+AH83+AM83+AR83+AW83+BB83+BG83</f>
        <v>8</v>
      </c>
      <c r="R83" s="358"/>
      <c r="S83" s="203"/>
      <c r="T83" s="190"/>
      <c r="U83" s="4"/>
      <c r="V83" s="3"/>
      <c r="W83" s="13"/>
      <c r="X83" s="181"/>
      <c r="Y83" s="101"/>
      <c r="Z83" s="4"/>
      <c r="AA83" s="223"/>
      <c r="AB83" s="146"/>
      <c r="AC83" s="108"/>
      <c r="AD83" s="101"/>
      <c r="AE83" s="4"/>
      <c r="AF83" s="3"/>
      <c r="AG83" s="146"/>
      <c r="AH83" s="181"/>
      <c r="AI83" s="101"/>
      <c r="AJ83" s="4"/>
      <c r="AK83" s="223"/>
      <c r="AL83" s="146"/>
      <c r="AM83" s="108"/>
      <c r="AN83" s="191"/>
      <c r="AO83" s="4"/>
      <c r="AP83" s="3"/>
      <c r="AQ83" s="13"/>
      <c r="AR83" s="181"/>
      <c r="AS83" s="102"/>
      <c r="AT83" s="4"/>
      <c r="AU83" s="3"/>
      <c r="AV83" s="544">
        <v>4</v>
      </c>
      <c r="AW83" s="542">
        <v>8</v>
      </c>
      <c r="AX83" s="223"/>
      <c r="AY83" s="4"/>
      <c r="AZ83" s="3"/>
      <c r="BA83" s="13"/>
      <c r="BB83" s="181"/>
      <c r="BC83" s="102"/>
      <c r="BD83" s="4"/>
      <c r="BE83" s="3"/>
      <c r="BF83" s="13"/>
      <c r="BG83" s="258"/>
      <c r="BH83" s="19">
        <f t="shared" si="93"/>
        <v>0</v>
      </c>
      <c r="BP83" s="120"/>
    </row>
    <row r="84" spans="1:68" ht="97.5" customHeight="1" x14ac:dyDescent="0.25">
      <c r="A84" s="410" t="s">
        <v>132</v>
      </c>
      <c r="B84" s="497" t="s">
        <v>237</v>
      </c>
      <c r="C84" s="445" t="s">
        <v>269</v>
      </c>
      <c r="D84" s="312">
        <f>SUM(D85:D90)</f>
        <v>176</v>
      </c>
      <c r="E84" s="312">
        <f>SUM(E85:E90)-E89</f>
        <v>76</v>
      </c>
      <c r="F84" s="312">
        <f>SUM(F85:F85)+F89+F90</f>
        <v>60</v>
      </c>
      <c r="G84" s="312">
        <f t="shared" ref="G84:BG84" si="116">SUM(G85:G90)</f>
        <v>185</v>
      </c>
      <c r="H84" s="312">
        <f>SUM(H85:H90)</f>
        <v>0</v>
      </c>
      <c r="I84" s="312">
        <f t="shared" si="116"/>
        <v>96</v>
      </c>
      <c r="J84" s="330">
        <f t="shared" si="115"/>
        <v>96</v>
      </c>
      <c r="K84" s="312">
        <f t="shared" si="116"/>
        <v>55</v>
      </c>
      <c r="L84" s="312">
        <f t="shared" si="116"/>
        <v>41</v>
      </c>
      <c r="M84" s="312">
        <f t="shared" si="116"/>
        <v>0</v>
      </c>
      <c r="N84" s="312">
        <f t="shared" si="116"/>
        <v>144</v>
      </c>
      <c r="O84" s="312">
        <f>SUM(O89:O90)</f>
        <v>4</v>
      </c>
      <c r="P84" s="312">
        <f>SUM(P89:P90)</f>
        <v>0</v>
      </c>
      <c r="Q84" s="312">
        <f>SUM(Q89:Q90)</f>
        <v>8</v>
      </c>
      <c r="R84" s="338">
        <f>SUM(R85:R88)</f>
        <v>176</v>
      </c>
      <c r="S84" s="204">
        <f>SUM(S85:S88)</f>
        <v>240</v>
      </c>
      <c r="T84" s="313">
        <f t="shared" si="116"/>
        <v>0</v>
      </c>
      <c r="U84" s="312">
        <f t="shared" si="116"/>
        <v>0</v>
      </c>
      <c r="V84" s="312">
        <f t="shared" si="116"/>
        <v>0</v>
      </c>
      <c r="W84" s="312">
        <f t="shared" si="116"/>
        <v>0</v>
      </c>
      <c r="X84" s="314">
        <f t="shared" si="116"/>
        <v>0</v>
      </c>
      <c r="Y84" s="315">
        <f t="shared" si="116"/>
        <v>0</v>
      </c>
      <c r="Z84" s="312">
        <f t="shared" si="116"/>
        <v>0</v>
      </c>
      <c r="AA84" s="312">
        <f t="shared" si="116"/>
        <v>0</v>
      </c>
      <c r="AB84" s="312">
        <f t="shared" si="116"/>
        <v>0</v>
      </c>
      <c r="AC84" s="316">
        <f t="shared" si="116"/>
        <v>0</v>
      </c>
      <c r="AD84" s="315">
        <f t="shared" si="116"/>
        <v>0</v>
      </c>
      <c r="AE84" s="312">
        <f t="shared" si="116"/>
        <v>0</v>
      </c>
      <c r="AF84" s="312">
        <f t="shared" si="116"/>
        <v>0</v>
      </c>
      <c r="AG84" s="317">
        <f t="shared" si="116"/>
        <v>0</v>
      </c>
      <c r="AH84" s="314">
        <f t="shared" si="116"/>
        <v>0</v>
      </c>
      <c r="AI84" s="315">
        <f t="shared" si="116"/>
        <v>0</v>
      </c>
      <c r="AJ84" s="312">
        <f t="shared" si="116"/>
        <v>0</v>
      </c>
      <c r="AK84" s="312">
        <f t="shared" si="116"/>
        <v>0</v>
      </c>
      <c r="AL84" s="312">
        <f t="shared" si="116"/>
        <v>0</v>
      </c>
      <c r="AM84" s="316">
        <f>SUM(AM85:AM90)</f>
        <v>0</v>
      </c>
      <c r="AN84" s="313">
        <f t="shared" si="116"/>
        <v>0</v>
      </c>
      <c r="AO84" s="312">
        <f t="shared" si="116"/>
        <v>0</v>
      </c>
      <c r="AP84" s="312"/>
      <c r="AQ84" s="312">
        <f t="shared" si="116"/>
        <v>0</v>
      </c>
      <c r="AR84" s="314">
        <f t="shared" si="116"/>
        <v>0</v>
      </c>
      <c r="AS84" s="315">
        <f t="shared" si="116"/>
        <v>96</v>
      </c>
      <c r="AT84" s="312">
        <f t="shared" si="116"/>
        <v>0</v>
      </c>
      <c r="AU84" s="312">
        <f t="shared" si="116"/>
        <v>144</v>
      </c>
      <c r="AV84" s="312">
        <f t="shared" si="116"/>
        <v>4</v>
      </c>
      <c r="AW84" s="316">
        <f t="shared" si="116"/>
        <v>8</v>
      </c>
      <c r="AX84" s="317">
        <f t="shared" si="116"/>
        <v>0</v>
      </c>
      <c r="AY84" s="312">
        <f t="shared" si="116"/>
        <v>0</v>
      </c>
      <c r="AZ84" s="312">
        <f t="shared" si="116"/>
        <v>0</v>
      </c>
      <c r="BA84" s="312">
        <f t="shared" si="116"/>
        <v>0</v>
      </c>
      <c r="BB84" s="314">
        <f t="shared" si="116"/>
        <v>0</v>
      </c>
      <c r="BC84" s="315">
        <f t="shared" si="116"/>
        <v>0</v>
      </c>
      <c r="BD84" s="312">
        <f t="shared" si="116"/>
        <v>0</v>
      </c>
      <c r="BE84" s="312">
        <f t="shared" si="116"/>
        <v>0</v>
      </c>
      <c r="BF84" s="312">
        <f t="shared" si="116"/>
        <v>0</v>
      </c>
      <c r="BG84" s="318">
        <f t="shared" si="116"/>
        <v>0</v>
      </c>
      <c r="BH84" s="19">
        <f t="shared" si="93"/>
        <v>96</v>
      </c>
      <c r="BP84" s="120"/>
    </row>
    <row r="85" spans="1:68" ht="60" x14ac:dyDescent="0.25">
      <c r="A85" s="394" t="s">
        <v>95</v>
      </c>
      <c r="B85" s="416" t="s">
        <v>239</v>
      </c>
      <c r="C85" s="446" t="s">
        <v>272</v>
      </c>
      <c r="D85" s="6">
        <v>32</v>
      </c>
      <c r="E85" s="455">
        <f>F85-D85</f>
        <v>16</v>
      </c>
      <c r="F85" s="166">
        <f t="shared" si="100"/>
        <v>48</v>
      </c>
      <c r="G85" s="12">
        <v>15</v>
      </c>
      <c r="H85" s="1">
        <f t="shared" si="32"/>
        <v>0</v>
      </c>
      <c r="I85" s="565">
        <f t="shared" si="33"/>
        <v>48</v>
      </c>
      <c r="J85" s="330">
        <f t="shared" si="115"/>
        <v>48</v>
      </c>
      <c r="K85" s="1">
        <f t="shared" si="34"/>
        <v>33</v>
      </c>
      <c r="L85" s="141">
        <v>15</v>
      </c>
      <c r="M85" s="3"/>
      <c r="N85" s="3"/>
      <c r="O85" s="3">
        <f>W85+AB85+AG85+AL85+AQ85+AV85+BA85+BF85</f>
        <v>0</v>
      </c>
      <c r="P85" s="3">
        <f t="shared" ref="P85:P86" si="117">U85+Z85+AE85+AJ85+AO85+AT85+AY85+BD85</f>
        <v>0</v>
      </c>
      <c r="Q85" s="3">
        <f t="shared" ref="Q85:Q86" si="118">X85+AC85+AH85+AM85+AR85+AW85+BB85+BG85</f>
        <v>0</v>
      </c>
      <c r="R85" s="366">
        <v>32</v>
      </c>
      <c r="S85" s="203">
        <f t="shared" ref="S85:S86" si="119">T85+Y85+AD85+AI85+AN85+AS85+AX85+BC85</f>
        <v>48</v>
      </c>
      <c r="T85" s="190"/>
      <c r="U85" s="4"/>
      <c r="V85" s="3"/>
      <c r="W85" s="13"/>
      <c r="X85" s="181"/>
      <c r="Y85" s="101"/>
      <c r="Z85" s="4"/>
      <c r="AA85" s="223"/>
      <c r="AB85" s="146"/>
      <c r="AC85" s="108"/>
      <c r="AD85" s="142"/>
      <c r="AE85" s="4"/>
      <c r="AF85" s="3"/>
      <c r="AG85" s="146"/>
      <c r="AH85" s="181"/>
      <c r="AI85" s="375"/>
      <c r="AJ85" s="4"/>
      <c r="AK85" s="223"/>
      <c r="AL85" s="146"/>
      <c r="AM85" s="108"/>
      <c r="AN85" s="532"/>
      <c r="AO85" s="4"/>
      <c r="AP85" s="3"/>
      <c r="AQ85" s="13"/>
      <c r="AR85" s="181"/>
      <c r="AS85" s="537">
        <v>48</v>
      </c>
      <c r="AT85" s="4"/>
      <c r="AU85" s="3"/>
      <c r="AV85" s="13"/>
      <c r="AW85" s="108"/>
      <c r="AX85" s="450"/>
      <c r="AY85" s="4"/>
      <c r="AZ85" s="3"/>
      <c r="BA85" s="13"/>
      <c r="BB85" s="181"/>
      <c r="BC85" s="495"/>
      <c r="BD85" s="4"/>
      <c r="BE85" s="10"/>
      <c r="BF85" s="13"/>
      <c r="BG85" s="258"/>
      <c r="BH85" s="19">
        <f t="shared" si="93"/>
        <v>48</v>
      </c>
      <c r="BP85" s="120"/>
    </row>
    <row r="86" spans="1:68" ht="60" x14ac:dyDescent="0.25">
      <c r="A86" s="394" t="s">
        <v>238</v>
      </c>
      <c r="B86" s="416" t="s">
        <v>240</v>
      </c>
      <c r="C86" s="446" t="s">
        <v>272</v>
      </c>
      <c r="D86" s="6">
        <v>36</v>
      </c>
      <c r="E86" s="455">
        <f>F86-D86</f>
        <v>12</v>
      </c>
      <c r="F86" s="166">
        <f t="shared" si="100"/>
        <v>48</v>
      </c>
      <c r="G86" s="12">
        <v>26</v>
      </c>
      <c r="H86" s="1">
        <f t="shared" si="32"/>
        <v>0</v>
      </c>
      <c r="I86" s="565">
        <f t="shared" si="33"/>
        <v>48</v>
      </c>
      <c r="J86" s="330">
        <f t="shared" si="115"/>
        <v>48</v>
      </c>
      <c r="K86" s="1">
        <f t="shared" si="34"/>
        <v>22</v>
      </c>
      <c r="L86" s="141">
        <v>26</v>
      </c>
      <c r="M86" s="3"/>
      <c r="N86" s="3"/>
      <c r="O86" s="3">
        <f>W86+AB86+AG86+AL86+AQ86+AV86+BA86+BF86</f>
        <v>0</v>
      </c>
      <c r="P86" s="3">
        <f t="shared" si="117"/>
        <v>0</v>
      </c>
      <c r="Q86" s="3">
        <f t="shared" si="118"/>
        <v>0</v>
      </c>
      <c r="R86" s="366">
        <v>36</v>
      </c>
      <c r="S86" s="203">
        <f t="shared" si="119"/>
        <v>48</v>
      </c>
      <c r="T86" s="190"/>
      <c r="U86" s="4"/>
      <c r="V86" s="3"/>
      <c r="W86" s="13"/>
      <c r="X86" s="181"/>
      <c r="Y86" s="101"/>
      <c r="Z86" s="4"/>
      <c r="AA86" s="223"/>
      <c r="AB86" s="146"/>
      <c r="AC86" s="108"/>
      <c r="AD86" s="142"/>
      <c r="AE86" s="4"/>
      <c r="AF86" s="3"/>
      <c r="AG86" s="146"/>
      <c r="AH86" s="181"/>
      <c r="AI86" s="375"/>
      <c r="AJ86" s="4"/>
      <c r="AK86" s="223"/>
      <c r="AL86" s="146"/>
      <c r="AM86" s="108"/>
      <c r="AN86" s="532"/>
      <c r="AO86" s="4"/>
      <c r="AP86" s="3"/>
      <c r="AQ86" s="13"/>
      <c r="AR86" s="181"/>
      <c r="AS86" s="537">
        <v>48</v>
      </c>
      <c r="AT86" s="4"/>
      <c r="AU86" s="3"/>
      <c r="AV86" s="13"/>
      <c r="AW86" s="108"/>
      <c r="AX86" s="450"/>
      <c r="AY86" s="4"/>
      <c r="AZ86" s="3"/>
      <c r="BA86" s="13"/>
      <c r="BB86" s="181"/>
      <c r="BC86" s="495"/>
      <c r="BD86" s="4"/>
      <c r="BE86" s="10"/>
      <c r="BF86" s="13"/>
      <c r="BG86" s="258"/>
      <c r="BH86" s="19"/>
      <c r="BP86" s="120"/>
    </row>
    <row r="87" spans="1:68" ht="20.100000000000001" customHeight="1" x14ac:dyDescent="0.25">
      <c r="A87" s="411" t="s">
        <v>96</v>
      </c>
      <c r="B87" s="412" t="s">
        <v>79</v>
      </c>
      <c r="C87" s="576" t="s">
        <v>48</v>
      </c>
      <c r="D87" s="333">
        <v>36</v>
      </c>
      <c r="E87" s="455">
        <f t="shared" ref="E87:E90" si="120">F87-D87</f>
        <v>0</v>
      </c>
      <c r="F87" s="319">
        <f t="shared" si="100"/>
        <v>36</v>
      </c>
      <c r="G87" s="319">
        <v>36</v>
      </c>
      <c r="H87" s="319">
        <f t="shared" si="32"/>
        <v>0</v>
      </c>
      <c r="I87" s="333">
        <f t="shared" si="33"/>
        <v>0</v>
      </c>
      <c r="J87" s="330">
        <f t="shared" si="115"/>
        <v>0</v>
      </c>
      <c r="K87" s="319">
        <f t="shared" si="34"/>
        <v>0</v>
      </c>
      <c r="L87" s="319"/>
      <c r="M87" s="319"/>
      <c r="N87" s="377">
        <f>V87+AA87+AF87+AK87+AP87+AU87+AZ87+BE87</f>
        <v>36</v>
      </c>
      <c r="O87" s="319">
        <f>W87+AB87+AG87+AL87+AQ87+AV87</f>
        <v>0</v>
      </c>
      <c r="P87" s="319">
        <v>0</v>
      </c>
      <c r="Q87" s="319">
        <f>X87+AC87+AH87+AM87+AR87+AW87</f>
        <v>0</v>
      </c>
      <c r="R87" s="366">
        <v>36</v>
      </c>
      <c r="S87" s="203">
        <f>V87+AA87+AF87+AK87+AP87+AU87+AZ87+BE87</f>
        <v>36</v>
      </c>
      <c r="T87" s="320"/>
      <c r="U87" s="319"/>
      <c r="V87" s="319"/>
      <c r="W87" s="319"/>
      <c r="X87" s="321"/>
      <c r="Y87" s="322"/>
      <c r="Z87" s="319"/>
      <c r="AA87" s="323"/>
      <c r="AB87" s="323"/>
      <c r="AC87" s="324"/>
      <c r="AD87" s="322"/>
      <c r="AE87" s="319"/>
      <c r="AF87" s="319"/>
      <c r="AG87" s="323"/>
      <c r="AH87" s="321"/>
      <c r="AI87" s="322"/>
      <c r="AJ87" s="319"/>
      <c r="AK87" s="323"/>
      <c r="AL87" s="323"/>
      <c r="AM87" s="324"/>
      <c r="AN87" s="320"/>
      <c r="AO87" s="319"/>
      <c r="AP87" s="319"/>
      <c r="AQ87" s="319"/>
      <c r="AR87" s="321"/>
      <c r="AS87" s="322"/>
      <c r="AT87" s="319"/>
      <c r="AU87" s="533">
        <v>36</v>
      </c>
      <c r="AV87" s="319"/>
      <c r="AW87" s="324"/>
      <c r="AX87" s="323"/>
      <c r="AY87" s="319"/>
      <c r="AZ87" s="319"/>
      <c r="BA87" s="319"/>
      <c r="BB87" s="321"/>
      <c r="BC87" s="322"/>
      <c r="BD87" s="319"/>
      <c r="BE87" s="377"/>
      <c r="BF87" s="319"/>
      <c r="BG87" s="325"/>
      <c r="BH87" s="19">
        <f t="shared" si="93"/>
        <v>0</v>
      </c>
      <c r="BP87" s="120"/>
    </row>
    <row r="88" spans="1:68" ht="20.100000000000001" customHeight="1" x14ac:dyDescent="0.25">
      <c r="A88" s="411" t="s">
        <v>97</v>
      </c>
      <c r="B88" s="412" t="s">
        <v>119</v>
      </c>
      <c r="C88" s="576" t="s">
        <v>48</v>
      </c>
      <c r="D88" s="333">
        <v>72</v>
      </c>
      <c r="E88" s="455">
        <f t="shared" si="120"/>
        <v>36</v>
      </c>
      <c r="F88" s="319">
        <f t="shared" si="100"/>
        <v>108</v>
      </c>
      <c r="G88" s="319">
        <v>108</v>
      </c>
      <c r="H88" s="319">
        <f t="shared" si="32"/>
        <v>0</v>
      </c>
      <c r="I88" s="333">
        <f t="shared" si="33"/>
        <v>0</v>
      </c>
      <c r="J88" s="330">
        <f t="shared" si="115"/>
        <v>0</v>
      </c>
      <c r="K88" s="319">
        <f t="shared" si="34"/>
        <v>0</v>
      </c>
      <c r="L88" s="319"/>
      <c r="M88" s="319"/>
      <c r="N88" s="377">
        <f>V88+AA88+AF88+AK88+AP88+AU88+AZ88+BE88</f>
        <v>108</v>
      </c>
      <c r="O88" s="319">
        <f>W88+AB88+AG88+AL88+AQ88+AV88</f>
        <v>0</v>
      </c>
      <c r="P88" s="319">
        <v>0</v>
      </c>
      <c r="Q88" s="319">
        <f>X88+AC88+AH88+AM88+AR88+AW88</f>
        <v>0</v>
      </c>
      <c r="R88" s="366">
        <v>72</v>
      </c>
      <c r="S88" s="203">
        <f>V88+AA88+AF88+AK88+AP88+AU88+AZ88+BE88</f>
        <v>108</v>
      </c>
      <c r="T88" s="320"/>
      <c r="U88" s="319"/>
      <c r="V88" s="319"/>
      <c r="W88" s="319"/>
      <c r="X88" s="321"/>
      <c r="Y88" s="322"/>
      <c r="Z88" s="319"/>
      <c r="AA88" s="323"/>
      <c r="AB88" s="323"/>
      <c r="AC88" s="324"/>
      <c r="AD88" s="322"/>
      <c r="AE88" s="319"/>
      <c r="AF88" s="319"/>
      <c r="AG88" s="323"/>
      <c r="AH88" s="321"/>
      <c r="AI88" s="322"/>
      <c r="AJ88" s="319"/>
      <c r="AK88" s="323"/>
      <c r="AL88" s="323"/>
      <c r="AM88" s="324"/>
      <c r="AN88" s="320"/>
      <c r="AO88" s="319"/>
      <c r="AP88" s="319"/>
      <c r="AQ88" s="319"/>
      <c r="AR88" s="321"/>
      <c r="AS88" s="322"/>
      <c r="AT88" s="319"/>
      <c r="AU88" s="533">
        <v>108</v>
      </c>
      <c r="AV88" s="319"/>
      <c r="AW88" s="324"/>
      <c r="AX88" s="323"/>
      <c r="AY88" s="319"/>
      <c r="AZ88" s="319"/>
      <c r="BA88" s="319"/>
      <c r="BB88" s="321"/>
      <c r="BC88" s="322"/>
      <c r="BD88" s="319"/>
      <c r="BE88" s="377"/>
      <c r="BF88" s="319"/>
      <c r="BG88" s="325"/>
      <c r="BH88" s="19">
        <f t="shared" si="93"/>
        <v>0</v>
      </c>
      <c r="BP88" s="120"/>
    </row>
    <row r="89" spans="1:68" ht="20.100000000000001" customHeight="1" x14ac:dyDescent="0.25">
      <c r="A89" s="390" t="s">
        <v>27</v>
      </c>
      <c r="B89" s="414" t="s">
        <v>130</v>
      </c>
      <c r="C89" s="446"/>
      <c r="D89" s="6"/>
      <c r="E89" s="455">
        <f t="shared" si="120"/>
        <v>0</v>
      </c>
      <c r="F89" s="462"/>
      <c r="G89" s="12"/>
      <c r="H89" s="1">
        <f t="shared" si="32"/>
        <v>0</v>
      </c>
      <c r="I89" s="565">
        <f t="shared" si="33"/>
        <v>0</v>
      </c>
      <c r="J89" s="330">
        <f t="shared" si="115"/>
        <v>0</v>
      </c>
      <c r="K89" s="1">
        <f t="shared" si="34"/>
        <v>0</v>
      </c>
      <c r="L89" s="3"/>
      <c r="M89" s="3"/>
      <c r="N89" s="3"/>
      <c r="O89" s="306">
        <f>SUM(O85:O88)</f>
        <v>0</v>
      </c>
      <c r="P89" s="306">
        <f>SUM(P85:P88)</f>
        <v>0</v>
      </c>
      <c r="Q89" s="306">
        <f>SUM(Q85:Q88)</f>
        <v>0</v>
      </c>
      <c r="R89" s="358"/>
      <c r="S89" s="203"/>
      <c r="T89" s="190"/>
      <c r="U89" s="4"/>
      <c r="V89" s="3"/>
      <c r="W89" s="13"/>
      <c r="X89" s="181"/>
      <c r="Y89" s="101"/>
      <c r="Z89" s="4"/>
      <c r="AA89" s="223"/>
      <c r="AB89" s="146"/>
      <c r="AC89" s="108"/>
      <c r="AD89" s="101"/>
      <c r="AE89" s="4"/>
      <c r="AF89" s="3"/>
      <c r="AG89" s="146"/>
      <c r="AH89" s="181"/>
      <c r="AI89" s="101"/>
      <c r="AJ89" s="4"/>
      <c r="AK89" s="223"/>
      <c r="AL89" s="146"/>
      <c r="AM89" s="108"/>
      <c r="AN89" s="191"/>
      <c r="AO89" s="4"/>
      <c r="AP89" s="3"/>
      <c r="AQ89" s="13"/>
      <c r="AR89" s="181"/>
      <c r="AS89" s="102"/>
      <c r="AT89" s="4"/>
      <c r="AU89" s="3"/>
      <c r="AV89" s="13"/>
      <c r="AW89" s="108"/>
      <c r="AX89" s="223"/>
      <c r="AY89" s="4"/>
      <c r="AZ89" s="3"/>
      <c r="BA89" s="13"/>
      <c r="BB89" s="181"/>
      <c r="BC89" s="102"/>
      <c r="BD89" s="4"/>
      <c r="BE89" s="3"/>
      <c r="BF89" s="13"/>
      <c r="BG89" s="258"/>
      <c r="BH89" s="19">
        <f t="shared" si="93"/>
        <v>0</v>
      </c>
      <c r="BP89" s="120"/>
    </row>
    <row r="90" spans="1:68" ht="20.100000000000001" customHeight="1" x14ac:dyDescent="0.25">
      <c r="A90" s="394" t="s">
        <v>125</v>
      </c>
      <c r="B90" s="393" t="s">
        <v>82</v>
      </c>
      <c r="C90" s="493" t="s">
        <v>165</v>
      </c>
      <c r="D90" s="6"/>
      <c r="E90" s="455">
        <f t="shared" si="120"/>
        <v>12</v>
      </c>
      <c r="F90" s="1">
        <f t="shared" si="100"/>
        <v>12</v>
      </c>
      <c r="G90" s="12"/>
      <c r="H90" s="1">
        <f t="shared" si="32"/>
        <v>0</v>
      </c>
      <c r="I90" s="565">
        <f t="shared" si="33"/>
        <v>0</v>
      </c>
      <c r="J90" s="330">
        <f t="shared" si="115"/>
        <v>0</v>
      </c>
      <c r="K90" s="1">
        <f t="shared" si="34"/>
        <v>0</v>
      </c>
      <c r="L90" s="3"/>
      <c r="M90" s="3"/>
      <c r="N90" s="3"/>
      <c r="O90" s="261">
        <f>W90+AB90+AG90+AL90+AQ90+AV90+BA90+BF90</f>
        <v>4</v>
      </c>
      <c r="P90" s="261">
        <v>0</v>
      </c>
      <c r="Q90" s="261">
        <f>X90+AC90+AH90+AM90+AR90+AW90+BB90+BG90</f>
        <v>8</v>
      </c>
      <c r="R90" s="358"/>
      <c r="S90" s="203"/>
      <c r="T90" s="190"/>
      <c r="U90" s="4"/>
      <c r="V90" s="3"/>
      <c r="W90" s="13"/>
      <c r="X90" s="181"/>
      <c r="Y90" s="101"/>
      <c r="Z90" s="4"/>
      <c r="AA90" s="223"/>
      <c r="AB90" s="146"/>
      <c r="AC90" s="108"/>
      <c r="AD90" s="101"/>
      <c r="AE90" s="4"/>
      <c r="AF90" s="3"/>
      <c r="AG90" s="146"/>
      <c r="AH90" s="181"/>
      <c r="AI90" s="101"/>
      <c r="AJ90" s="4"/>
      <c r="AK90" s="223"/>
      <c r="AL90" s="146"/>
      <c r="AM90" s="108"/>
      <c r="AN90" s="191"/>
      <c r="AO90" s="4"/>
      <c r="AP90" s="3"/>
      <c r="AQ90" s="13"/>
      <c r="AR90" s="181"/>
      <c r="AS90" s="102"/>
      <c r="AT90" s="4"/>
      <c r="AU90" s="3"/>
      <c r="AV90" s="544">
        <v>4</v>
      </c>
      <c r="AW90" s="542">
        <v>8</v>
      </c>
      <c r="AX90" s="223"/>
      <c r="AY90" s="4"/>
      <c r="AZ90" s="3"/>
      <c r="BA90" s="13"/>
      <c r="BB90" s="181"/>
      <c r="BC90" s="102"/>
      <c r="BD90" s="4"/>
      <c r="BE90" s="3"/>
      <c r="BF90" s="13"/>
      <c r="BG90" s="258"/>
      <c r="BH90" s="19">
        <f t="shared" si="93"/>
        <v>0</v>
      </c>
      <c r="BP90" s="120"/>
    </row>
    <row r="91" spans="1:68" ht="79.5" customHeight="1" x14ac:dyDescent="0.25">
      <c r="A91" s="410" t="s">
        <v>133</v>
      </c>
      <c r="B91" s="497" t="s">
        <v>241</v>
      </c>
      <c r="C91" s="445" t="s">
        <v>269</v>
      </c>
      <c r="D91" s="312">
        <f>SUM(D92:D97)</f>
        <v>264</v>
      </c>
      <c r="E91" s="312">
        <f>SUM(E92:E97)-E96</f>
        <v>132</v>
      </c>
      <c r="F91" s="312">
        <f>SUM(F92:F92)+F96+F97</f>
        <v>80</v>
      </c>
      <c r="G91" s="312">
        <f>SUM(G92:G97)</f>
        <v>278</v>
      </c>
      <c r="H91" s="312">
        <f>H92+H94+H95+H96+H97</f>
        <v>0</v>
      </c>
      <c r="I91" s="312">
        <f>I92+I94+I95+I96+I97</f>
        <v>66</v>
      </c>
      <c r="J91" s="330">
        <f>K91+L91+M91</f>
        <v>166</v>
      </c>
      <c r="K91" s="312">
        <f>SUM(K92:K97)</f>
        <v>104</v>
      </c>
      <c r="L91" s="312">
        <f>SUM(L92:L97)</f>
        <v>62</v>
      </c>
      <c r="M91" s="312">
        <f>SUM(M92:M97)</f>
        <v>0</v>
      </c>
      <c r="N91" s="312">
        <f t="shared" ref="N91:BG91" si="121">SUM(N92:N97)</f>
        <v>216</v>
      </c>
      <c r="O91" s="312">
        <f>SUM(O96:O97)</f>
        <v>6</v>
      </c>
      <c r="P91" s="312">
        <f>SUM(P96:P97)</f>
        <v>0</v>
      </c>
      <c r="Q91" s="312">
        <f>SUM(Q96:Q97)</f>
        <v>8</v>
      </c>
      <c r="R91" s="338">
        <f>SUM(R92:R95)</f>
        <v>264</v>
      </c>
      <c r="S91" s="204">
        <f>SUM(S92:S95)</f>
        <v>382</v>
      </c>
      <c r="T91" s="313">
        <f>SUM(T92:T97)</f>
        <v>0</v>
      </c>
      <c r="U91" s="312">
        <f t="shared" si="121"/>
        <v>0</v>
      </c>
      <c r="V91" s="312">
        <f t="shared" si="121"/>
        <v>0</v>
      </c>
      <c r="W91" s="312">
        <f t="shared" si="121"/>
        <v>0</v>
      </c>
      <c r="X91" s="314">
        <f t="shared" si="121"/>
        <v>0</v>
      </c>
      <c r="Y91" s="315">
        <f t="shared" si="121"/>
        <v>0</v>
      </c>
      <c r="Z91" s="312">
        <f t="shared" si="121"/>
        <v>0</v>
      </c>
      <c r="AA91" s="312">
        <f t="shared" si="121"/>
        <v>0</v>
      </c>
      <c r="AB91" s="312">
        <f t="shared" si="121"/>
        <v>0</v>
      </c>
      <c r="AC91" s="316">
        <f t="shared" si="121"/>
        <v>0</v>
      </c>
      <c r="AD91" s="315">
        <f t="shared" si="121"/>
        <v>0</v>
      </c>
      <c r="AE91" s="312">
        <f t="shared" si="121"/>
        <v>0</v>
      </c>
      <c r="AF91" s="312">
        <f t="shared" si="121"/>
        <v>0</v>
      </c>
      <c r="AG91" s="317">
        <f t="shared" si="121"/>
        <v>0</v>
      </c>
      <c r="AH91" s="314">
        <f t="shared" si="121"/>
        <v>0</v>
      </c>
      <c r="AI91" s="315">
        <f t="shared" si="121"/>
        <v>0</v>
      </c>
      <c r="AJ91" s="312">
        <f t="shared" si="121"/>
        <v>0</v>
      </c>
      <c r="AK91" s="312">
        <f t="shared" si="121"/>
        <v>0</v>
      </c>
      <c r="AL91" s="312">
        <f t="shared" si="121"/>
        <v>0</v>
      </c>
      <c r="AM91" s="316">
        <f>SUM(AM92:AM97)</f>
        <v>0</v>
      </c>
      <c r="AN91" s="313">
        <f t="shared" si="121"/>
        <v>0</v>
      </c>
      <c r="AO91" s="312">
        <f t="shared" si="121"/>
        <v>0</v>
      </c>
      <c r="AP91" s="312">
        <f t="shared" si="121"/>
        <v>0</v>
      </c>
      <c r="AQ91" s="312">
        <f t="shared" si="121"/>
        <v>0</v>
      </c>
      <c r="AR91" s="314">
        <f t="shared" si="121"/>
        <v>0</v>
      </c>
      <c r="AS91" s="315">
        <f t="shared" si="121"/>
        <v>0</v>
      </c>
      <c r="AT91" s="312">
        <f t="shared" si="121"/>
        <v>0</v>
      </c>
      <c r="AU91" s="312">
        <f t="shared" si="121"/>
        <v>0</v>
      </c>
      <c r="AV91" s="312">
        <f t="shared" si="121"/>
        <v>0</v>
      </c>
      <c r="AW91" s="316">
        <f t="shared" si="121"/>
        <v>0</v>
      </c>
      <c r="AX91" s="317">
        <f t="shared" si="121"/>
        <v>112</v>
      </c>
      <c r="AY91" s="312">
        <f t="shared" si="121"/>
        <v>0</v>
      </c>
      <c r="AZ91" s="312">
        <f t="shared" si="121"/>
        <v>108</v>
      </c>
      <c r="BA91" s="312">
        <f t="shared" si="121"/>
        <v>0</v>
      </c>
      <c r="BB91" s="314">
        <f t="shared" si="121"/>
        <v>0</v>
      </c>
      <c r="BC91" s="315">
        <f t="shared" si="121"/>
        <v>54</v>
      </c>
      <c r="BD91" s="312">
        <f t="shared" si="121"/>
        <v>0</v>
      </c>
      <c r="BE91" s="312">
        <f t="shared" si="121"/>
        <v>108</v>
      </c>
      <c r="BF91" s="312">
        <f t="shared" si="121"/>
        <v>6</v>
      </c>
      <c r="BG91" s="318">
        <f t="shared" si="121"/>
        <v>8</v>
      </c>
      <c r="BH91" s="19">
        <f t="shared" si="93"/>
        <v>0</v>
      </c>
      <c r="BP91" s="120"/>
    </row>
    <row r="92" spans="1:68" ht="60.75" customHeight="1" x14ac:dyDescent="0.25">
      <c r="A92" s="417" t="s">
        <v>135</v>
      </c>
      <c r="B92" s="388" t="s">
        <v>242</v>
      </c>
      <c r="C92" s="444" t="s">
        <v>273</v>
      </c>
      <c r="D92" s="6">
        <v>32</v>
      </c>
      <c r="E92" s="455">
        <f>F92-D92</f>
        <v>34</v>
      </c>
      <c r="F92" s="166">
        <f t="shared" si="100"/>
        <v>66</v>
      </c>
      <c r="G92" s="12">
        <v>24</v>
      </c>
      <c r="H92" s="1">
        <f t="shared" si="32"/>
        <v>0</v>
      </c>
      <c r="I92" s="565">
        <f t="shared" si="33"/>
        <v>66</v>
      </c>
      <c r="J92" s="330">
        <f t="shared" si="115"/>
        <v>66</v>
      </c>
      <c r="K92" s="1">
        <f t="shared" si="34"/>
        <v>42</v>
      </c>
      <c r="L92" s="141">
        <v>24</v>
      </c>
      <c r="M92" s="1"/>
      <c r="N92" s="1"/>
      <c r="O92" s="1">
        <f>W92+AB92+AG92+AL92+AQ92+AV92+BA92+BF92</f>
        <v>0</v>
      </c>
      <c r="P92" s="1">
        <f t="shared" ref="P92:P93" si="122">U92+Z92+AE92+AJ92+AO92+AT92+AY92+BD92</f>
        <v>0</v>
      </c>
      <c r="Q92" s="1">
        <f t="shared" ref="Q92:Q93" si="123">X92+AC92+AH92+AM92+AR92+AW92+BB92+BG92</f>
        <v>0</v>
      </c>
      <c r="R92" s="366">
        <v>32</v>
      </c>
      <c r="S92" s="206">
        <f t="shared" ref="S92:S93" si="124">T92+Y92+AD92+AI92+AN92+AS92+AX92+BC92</f>
        <v>66</v>
      </c>
      <c r="T92" s="190"/>
      <c r="U92" s="4"/>
      <c r="V92" s="3"/>
      <c r="W92" s="13"/>
      <c r="X92" s="181"/>
      <c r="Y92" s="101"/>
      <c r="Z92" s="4"/>
      <c r="AA92" s="223"/>
      <c r="AB92" s="146"/>
      <c r="AC92" s="108"/>
      <c r="AD92" s="102"/>
      <c r="AE92" s="4"/>
      <c r="AF92" s="3"/>
      <c r="AG92" s="146"/>
      <c r="AH92" s="181"/>
      <c r="AI92" s="102"/>
      <c r="AJ92" s="4"/>
      <c r="AK92" s="223"/>
      <c r="AL92" s="146"/>
      <c r="AM92" s="108"/>
      <c r="AN92" s="376"/>
      <c r="AO92" s="4"/>
      <c r="AP92" s="3"/>
      <c r="AQ92" s="13"/>
      <c r="AR92" s="181"/>
      <c r="AS92" s="495"/>
      <c r="AT92" s="4"/>
      <c r="AU92" s="3"/>
      <c r="AV92" s="13"/>
      <c r="AW92" s="108"/>
      <c r="AX92" s="450">
        <v>42</v>
      </c>
      <c r="AY92" s="4"/>
      <c r="AZ92" s="3"/>
      <c r="BA92" s="13"/>
      <c r="BB92" s="181"/>
      <c r="BC92" s="537">
        <v>24</v>
      </c>
      <c r="BD92" s="4"/>
      <c r="BE92" s="3"/>
      <c r="BF92" s="13"/>
      <c r="BG92" s="258"/>
      <c r="BH92" s="19">
        <f t="shared" si="93"/>
        <v>0</v>
      </c>
      <c r="BP92" s="120"/>
    </row>
    <row r="93" spans="1:68" ht="60.75" customHeight="1" x14ac:dyDescent="0.25">
      <c r="A93" s="417" t="s">
        <v>243</v>
      </c>
      <c r="B93" s="388" t="s">
        <v>244</v>
      </c>
      <c r="C93" s="444" t="s">
        <v>273</v>
      </c>
      <c r="D93" s="6">
        <v>52</v>
      </c>
      <c r="E93" s="455">
        <f>F93-D93</f>
        <v>48</v>
      </c>
      <c r="F93" s="166">
        <f t="shared" si="100"/>
        <v>100</v>
      </c>
      <c r="G93" s="12">
        <v>38</v>
      </c>
      <c r="H93" s="1">
        <f t="shared" si="32"/>
        <v>0</v>
      </c>
      <c r="I93" s="565">
        <f t="shared" si="33"/>
        <v>100</v>
      </c>
      <c r="J93" s="330">
        <f t="shared" si="115"/>
        <v>100</v>
      </c>
      <c r="K93" s="1">
        <f t="shared" si="34"/>
        <v>62</v>
      </c>
      <c r="L93" s="141">
        <v>38</v>
      </c>
      <c r="M93" s="1"/>
      <c r="N93" s="1"/>
      <c r="O93" s="1">
        <f>W93+AB93+AG93+AL93+AQ93+AV93+BA93+BF93</f>
        <v>0</v>
      </c>
      <c r="P93" s="1">
        <f t="shared" si="122"/>
        <v>0</v>
      </c>
      <c r="Q93" s="1">
        <f t="shared" si="123"/>
        <v>0</v>
      </c>
      <c r="R93" s="366">
        <v>52</v>
      </c>
      <c r="S93" s="203">
        <f t="shared" si="124"/>
        <v>100</v>
      </c>
      <c r="T93" s="190"/>
      <c r="U93" s="4"/>
      <c r="V93" s="3"/>
      <c r="W93" s="13"/>
      <c r="X93" s="181"/>
      <c r="Y93" s="101"/>
      <c r="Z93" s="4"/>
      <c r="AA93" s="223"/>
      <c r="AB93" s="146"/>
      <c r="AC93" s="108"/>
      <c r="AD93" s="102"/>
      <c r="AE93" s="4"/>
      <c r="AF93" s="3"/>
      <c r="AG93" s="146"/>
      <c r="AH93" s="181"/>
      <c r="AI93" s="102"/>
      <c r="AJ93" s="4"/>
      <c r="AK93" s="223"/>
      <c r="AL93" s="146"/>
      <c r="AM93" s="108"/>
      <c r="AN93" s="376"/>
      <c r="AO93" s="4"/>
      <c r="AP93" s="3"/>
      <c r="AQ93" s="13"/>
      <c r="AR93" s="181"/>
      <c r="AS93" s="495"/>
      <c r="AT93" s="4"/>
      <c r="AU93" s="3"/>
      <c r="AV93" s="13"/>
      <c r="AW93" s="108"/>
      <c r="AX93" s="450">
        <v>70</v>
      </c>
      <c r="AY93" s="4"/>
      <c r="AZ93" s="3"/>
      <c r="BA93" s="13"/>
      <c r="BB93" s="181"/>
      <c r="BC93" s="537">
        <v>30</v>
      </c>
      <c r="BD93" s="4"/>
      <c r="BE93" s="3"/>
      <c r="BF93" s="13"/>
      <c r="BG93" s="258"/>
      <c r="BH93" s="19"/>
      <c r="BP93" s="120"/>
    </row>
    <row r="94" spans="1:68" ht="20.100000000000001" customHeight="1" x14ac:dyDescent="0.25">
      <c r="A94" s="411" t="s">
        <v>136</v>
      </c>
      <c r="B94" s="412" t="s">
        <v>79</v>
      </c>
      <c r="C94" s="575" t="s">
        <v>55</v>
      </c>
      <c r="D94" s="333">
        <v>72</v>
      </c>
      <c r="E94" s="455">
        <f>F94-D94</f>
        <v>0</v>
      </c>
      <c r="F94" s="319">
        <f t="shared" si="100"/>
        <v>72</v>
      </c>
      <c r="G94" s="319">
        <v>72</v>
      </c>
      <c r="H94" s="319">
        <f t="shared" si="32"/>
        <v>0</v>
      </c>
      <c r="I94" s="333">
        <f t="shared" si="33"/>
        <v>0</v>
      </c>
      <c r="J94" s="330">
        <f t="shared" si="115"/>
        <v>0</v>
      </c>
      <c r="K94" s="319">
        <f t="shared" si="34"/>
        <v>0</v>
      </c>
      <c r="L94" s="319"/>
      <c r="M94" s="319"/>
      <c r="N94" s="377">
        <f>V94+AA94+AF94+AK94+AP94+AU94+AZ94+BE94</f>
        <v>72</v>
      </c>
      <c r="O94" s="319">
        <f>W94+AB94+AG94+AL94+AQ94+AV94</f>
        <v>0</v>
      </c>
      <c r="P94" s="319">
        <v>0</v>
      </c>
      <c r="Q94" s="319">
        <f>X94+AC94+AH94+AM94+AR94+AW94</f>
        <v>0</v>
      </c>
      <c r="R94" s="366">
        <v>72</v>
      </c>
      <c r="S94" s="203">
        <f>V94+AA94+AF94+AK94+AP94+AU94+AZ94+BE94</f>
        <v>72</v>
      </c>
      <c r="T94" s="320"/>
      <c r="U94" s="319"/>
      <c r="V94" s="319"/>
      <c r="W94" s="319"/>
      <c r="X94" s="321"/>
      <c r="Y94" s="322"/>
      <c r="Z94" s="319"/>
      <c r="AA94" s="323"/>
      <c r="AB94" s="323"/>
      <c r="AC94" s="324"/>
      <c r="AD94" s="322"/>
      <c r="AE94" s="319"/>
      <c r="AF94" s="319"/>
      <c r="AG94" s="323"/>
      <c r="AH94" s="321"/>
      <c r="AI94" s="322"/>
      <c r="AJ94" s="319"/>
      <c r="AK94" s="323"/>
      <c r="AL94" s="323"/>
      <c r="AM94" s="324"/>
      <c r="AN94" s="320"/>
      <c r="AO94" s="319"/>
      <c r="AP94" s="319"/>
      <c r="AQ94" s="319"/>
      <c r="AR94" s="321"/>
      <c r="AS94" s="322"/>
      <c r="AT94" s="319"/>
      <c r="AU94" s="377"/>
      <c r="AV94" s="319"/>
      <c r="AW94" s="324"/>
      <c r="AX94" s="323"/>
      <c r="AY94" s="319"/>
      <c r="AZ94" s="377">
        <v>36</v>
      </c>
      <c r="BA94" s="319"/>
      <c r="BB94" s="321"/>
      <c r="BC94" s="322"/>
      <c r="BD94" s="319"/>
      <c r="BE94" s="533">
        <v>36</v>
      </c>
      <c r="BF94" s="319"/>
      <c r="BG94" s="325"/>
      <c r="BH94" s="19">
        <f t="shared" si="93"/>
        <v>0</v>
      </c>
      <c r="BP94" s="120"/>
    </row>
    <row r="95" spans="1:68" ht="20.100000000000001" customHeight="1" x14ac:dyDescent="0.25">
      <c r="A95" s="411" t="s">
        <v>137</v>
      </c>
      <c r="B95" s="412" t="s">
        <v>120</v>
      </c>
      <c r="C95" s="575" t="s">
        <v>55</v>
      </c>
      <c r="D95" s="333">
        <v>108</v>
      </c>
      <c r="E95" s="455">
        <f t="shared" ref="E95:E97" si="125">F95-D95</f>
        <v>36</v>
      </c>
      <c r="F95" s="319">
        <f t="shared" si="100"/>
        <v>144</v>
      </c>
      <c r="G95" s="319">
        <v>144</v>
      </c>
      <c r="H95" s="319">
        <f t="shared" si="32"/>
        <v>0</v>
      </c>
      <c r="I95" s="333">
        <f t="shared" si="33"/>
        <v>0</v>
      </c>
      <c r="J95" s="330">
        <f t="shared" si="115"/>
        <v>0</v>
      </c>
      <c r="K95" s="319">
        <f t="shared" si="34"/>
        <v>0</v>
      </c>
      <c r="L95" s="319"/>
      <c r="M95" s="319"/>
      <c r="N95" s="377">
        <f>V95+AA95+AF95+AK95+AP95+AU95+AZ95+BE95</f>
        <v>144</v>
      </c>
      <c r="O95" s="319">
        <f>W95+AB95+AG95+AL95+AQ95+AV95</f>
        <v>0</v>
      </c>
      <c r="P95" s="319">
        <v>0</v>
      </c>
      <c r="Q95" s="319">
        <f>X95+AC95+AH95+AM95+AR95+AW95</f>
        <v>0</v>
      </c>
      <c r="R95" s="366">
        <v>108</v>
      </c>
      <c r="S95" s="203">
        <f>V95+AA95+AF95+AK95+AP95+AU95+AZ95+BE95</f>
        <v>144</v>
      </c>
      <c r="T95" s="320"/>
      <c r="U95" s="319"/>
      <c r="V95" s="319"/>
      <c r="W95" s="319"/>
      <c r="X95" s="321"/>
      <c r="Y95" s="322"/>
      <c r="Z95" s="319"/>
      <c r="AA95" s="323"/>
      <c r="AB95" s="323"/>
      <c r="AC95" s="324"/>
      <c r="AD95" s="322"/>
      <c r="AE95" s="319"/>
      <c r="AF95" s="319"/>
      <c r="AG95" s="323"/>
      <c r="AH95" s="321"/>
      <c r="AI95" s="322"/>
      <c r="AJ95" s="319"/>
      <c r="AK95" s="323"/>
      <c r="AL95" s="323"/>
      <c r="AM95" s="324"/>
      <c r="AN95" s="320"/>
      <c r="AO95" s="319"/>
      <c r="AP95" s="319"/>
      <c r="AQ95" s="319"/>
      <c r="AR95" s="321"/>
      <c r="AS95" s="322"/>
      <c r="AT95" s="319"/>
      <c r="AU95" s="377"/>
      <c r="AV95" s="319"/>
      <c r="AW95" s="324"/>
      <c r="AX95" s="323"/>
      <c r="AY95" s="319"/>
      <c r="AZ95" s="377">
        <v>72</v>
      </c>
      <c r="BA95" s="319"/>
      <c r="BB95" s="321"/>
      <c r="BC95" s="322"/>
      <c r="BD95" s="319"/>
      <c r="BE95" s="533">
        <v>72</v>
      </c>
      <c r="BF95" s="319"/>
      <c r="BG95" s="325"/>
      <c r="BH95" s="19">
        <f t="shared" si="93"/>
        <v>0</v>
      </c>
      <c r="BP95" s="120"/>
    </row>
    <row r="96" spans="1:68" ht="25.5" customHeight="1" x14ac:dyDescent="0.25">
      <c r="A96" s="418" t="s">
        <v>27</v>
      </c>
      <c r="B96" s="419" t="s">
        <v>130</v>
      </c>
      <c r="C96" s="447"/>
      <c r="D96" s="6"/>
      <c r="E96" s="455">
        <f t="shared" si="125"/>
        <v>0</v>
      </c>
      <c r="F96" s="462"/>
      <c r="G96" s="12"/>
      <c r="H96" s="1">
        <f t="shared" si="32"/>
        <v>0</v>
      </c>
      <c r="I96" s="565">
        <f t="shared" si="33"/>
        <v>0</v>
      </c>
      <c r="J96" s="330">
        <f t="shared" si="115"/>
        <v>0</v>
      </c>
      <c r="K96" s="1">
        <f t="shared" si="34"/>
        <v>0</v>
      </c>
      <c r="L96" s="3"/>
      <c r="M96" s="1"/>
      <c r="N96" s="1"/>
      <c r="O96" s="306">
        <f>SUM(O92:O95)</f>
        <v>0</v>
      </c>
      <c r="P96" s="306">
        <f>SUM(P92:P95)</f>
        <v>0</v>
      </c>
      <c r="Q96" s="306">
        <f>SUM(Q92:Q95)</f>
        <v>0</v>
      </c>
      <c r="R96" s="358"/>
      <c r="S96" s="203"/>
      <c r="T96" s="190"/>
      <c r="U96" s="4"/>
      <c r="V96" s="3"/>
      <c r="W96" s="13"/>
      <c r="X96" s="181"/>
      <c r="Y96" s="101"/>
      <c r="Z96" s="4"/>
      <c r="AA96" s="223"/>
      <c r="AB96" s="146"/>
      <c r="AC96" s="108"/>
      <c r="AD96" s="101"/>
      <c r="AE96" s="4"/>
      <c r="AF96" s="3"/>
      <c r="AG96" s="146"/>
      <c r="AH96" s="181"/>
      <c r="AI96" s="101"/>
      <c r="AJ96" s="4"/>
      <c r="AK96" s="223"/>
      <c r="AL96" s="146"/>
      <c r="AM96" s="108"/>
      <c r="AN96" s="191"/>
      <c r="AO96" s="4"/>
      <c r="AP96" s="3"/>
      <c r="AQ96" s="13"/>
      <c r="AR96" s="181"/>
      <c r="AS96" s="102"/>
      <c r="AT96" s="4"/>
      <c r="AU96" s="3"/>
      <c r="AV96" s="13"/>
      <c r="AW96" s="108"/>
      <c r="AX96" s="223"/>
      <c r="AY96" s="4"/>
      <c r="AZ96" s="3"/>
      <c r="BA96" s="13"/>
      <c r="BB96" s="181"/>
      <c r="BC96" s="102"/>
      <c r="BD96" s="4"/>
      <c r="BE96" s="3"/>
      <c r="BF96" s="13"/>
      <c r="BG96" s="258"/>
      <c r="BH96" s="19">
        <f t="shared" si="93"/>
        <v>0</v>
      </c>
      <c r="BP96" s="120"/>
    </row>
    <row r="97" spans="1:68" ht="18" customHeight="1" x14ac:dyDescent="0.25">
      <c r="A97" s="420" t="s">
        <v>166</v>
      </c>
      <c r="B97" s="421" t="s">
        <v>82</v>
      </c>
      <c r="C97" s="493" t="s">
        <v>165</v>
      </c>
      <c r="D97" s="6"/>
      <c r="E97" s="455">
        <f t="shared" si="125"/>
        <v>14</v>
      </c>
      <c r="F97" s="1">
        <f>H97+I97+N97+O97+Q97</f>
        <v>14</v>
      </c>
      <c r="G97" s="12"/>
      <c r="H97" s="1">
        <f t="shared" si="32"/>
        <v>0</v>
      </c>
      <c r="I97" s="565">
        <f t="shared" si="33"/>
        <v>0</v>
      </c>
      <c r="J97" s="330">
        <f t="shared" si="115"/>
        <v>0</v>
      </c>
      <c r="K97" s="1">
        <f t="shared" si="34"/>
        <v>0</v>
      </c>
      <c r="L97" s="1"/>
      <c r="M97" s="1"/>
      <c r="N97" s="1"/>
      <c r="O97" s="261">
        <f>W97+AB97+AG97+AL97+AQ97+AV97+BA97+BF97</f>
        <v>6</v>
      </c>
      <c r="P97" s="261">
        <v>0</v>
      </c>
      <c r="Q97" s="261">
        <f>X97+AC97+AH97+AM97+AR97+AW97+BB97+BG97</f>
        <v>8</v>
      </c>
      <c r="R97" s="358"/>
      <c r="S97" s="203"/>
      <c r="T97" s="190"/>
      <c r="U97" s="4"/>
      <c r="V97" s="3"/>
      <c r="W97" s="13"/>
      <c r="X97" s="181"/>
      <c r="Y97" s="101"/>
      <c r="Z97" s="4"/>
      <c r="AA97" s="223"/>
      <c r="AB97" s="146"/>
      <c r="AC97" s="108"/>
      <c r="AD97" s="101"/>
      <c r="AE97" s="4"/>
      <c r="AF97" s="3"/>
      <c r="AG97" s="146"/>
      <c r="AH97" s="181"/>
      <c r="AI97" s="101"/>
      <c r="AJ97" s="4"/>
      <c r="AK97" s="223"/>
      <c r="AL97" s="146"/>
      <c r="AM97" s="108"/>
      <c r="AN97" s="191"/>
      <c r="AO97" s="4"/>
      <c r="AP97" s="3"/>
      <c r="AQ97" s="13"/>
      <c r="AR97" s="181"/>
      <c r="AS97" s="102"/>
      <c r="AT97" s="4"/>
      <c r="AU97" s="3"/>
      <c r="AV97" s="13"/>
      <c r="AW97" s="108"/>
      <c r="AX97" s="223"/>
      <c r="AY97" s="4"/>
      <c r="AZ97" s="3"/>
      <c r="BA97" s="13"/>
      <c r="BB97" s="181"/>
      <c r="BC97" s="102"/>
      <c r="BD97" s="4"/>
      <c r="BE97" s="3"/>
      <c r="BF97" s="544">
        <v>6</v>
      </c>
      <c r="BG97" s="545">
        <v>8</v>
      </c>
      <c r="BH97" s="19">
        <f t="shared" si="93"/>
        <v>0</v>
      </c>
      <c r="BP97" s="120"/>
    </row>
    <row r="98" spans="1:68" ht="32.25" customHeight="1" x14ac:dyDescent="0.25">
      <c r="A98" s="422" t="s">
        <v>175</v>
      </c>
      <c r="B98" s="415" t="s">
        <v>245</v>
      </c>
      <c r="C98" s="445" t="s">
        <v>200</v>
      </c>
      <c r="D98" s="334">
        <f>SUM(D99:D103)</f>
        <v>204</v>
      </c>
      <c r="E98" s="312">
        <f>SUM(E99:E103)-E102</f>
        <v>78</v>
      </c>
      <c r="F98" s="312">
        <f>SUM(F99:F99)+F102+F103</f>
        <v>138</v>
      </c>
      <c r="G98" s="312">
        <f>SUM(G99:G103)</f>
        <v>197</v>
      </c>
      <c r="H98" s="312">
        <f>H99+H100+H101+H102+H103</f>
        <v>0</v>
      </c>
      <c r="I98" s="312">
        <f>I99+I100+I101+I102+I103</f>
        <v>124</v>
      </c>
      <c r="J98" s="338">
        <f>K98+L98+M98</f>
        <v>124</v>
      </c>
      <c r="K98" s="312">
        <f>SUM(K99:K103)</f>
        <v>55</v>
      </c>
      <c r="L98" s="312">
        <f>SUM(L99:L103)</f>
        <v>53</v>
      </c>
      <c r="M98" s="312">
        <f>SUM(M99:M103)</f>
        <v>16</v>
      </c>
      <c r="N98" s="312">
        <f t="shared" ref="N98" si="126">SUM(N99:N103)</f>
        <v>144</v>
      </c>
      <c r="O98" s="312">
        <f>SUM(O102:O103)</f>
        <v>6</v>
      </c>
      <c r="P98" s="312">
        <f>SUM(P102:P103)</f>
        <v>0</v>
      </c>
      <c r="Q98" s="312">
        <f>SUM(Q102:Q103)</f>
        <v>8</v>
      </c>
      <c r="R98" s="338">
        <f>SUM(R99:R101)</f>
        <v>204</v>
      </c>
      <c r="S98" s="468">
        <f>SUM(S99:S101)</f>
        <v>268</v>
      </c>
      <c r="T98" s="467">
        <f>SUM(T99:T103)</f>
        <v>0</v>
      </c>
      <c r="U98" s="335">
        <f t="shared" ref="U98:BG98" si="127">SUM(U99:U103)</f>
        <v>0</v>
      </c>
      <c r="V98" s="335">
        <f t="shared" si="127"/>
        <v>0</v>
      </c>
      <c r="W98" s="335">
        <f t="shared" si="127"/>
        <v>0</v>
      </c>
      <c r="X98" s="475">
        <f t="shared" si="127"/>
        <v>0</v>
      </c>
      <c r="Y98" s="467">
        <f t="shared" si="127"/>
        <v>0</v>
      </c>
      <c r="Z98" s="335">
        <f t="shared" si="127"/>
        <v>0</v>
      </c>
      <c r="AA98" s="335">
        <f t="shared" si="127"/>
        <v>0</v>
      </c>
      <c r="AB98" s="335">
        <f t="shared" si="127"/>
        <v>0</v>
      </c>
      <c r="AC98" s="476">
        <f t="shared" si="127"/>
        <v>0</v>
      </c>
      <c r="AD98" s="467">
        <f t="shared" si="127"/>
        <v>0</v>
      </c>
      <c r="AE98" s="335">
        <f t="shared" si="127"/>
        <v>0</v>
      </c>
      <c r="AF98" s="335">
        <f t="shared" si="127"/>
        <v>0</v>
      </c>
      <c r="AG98" s="335">
        <f t="shared" si="127"/>
        <v>0</v>
      </c>
      <c r="AH98" s="475">
        <f t="shared" si="127"/>
        <v>0</v>
      </c>
      <c r="AI98" s="467">
        <f t="shared" si="127"/>
        <v>0</v>
      </c>
      <c r="AJ98" s="335">
        <f t="shared" si="127"/>
        <v>0</v>
      </c>
      <c r="AK98" s="335">
        <f t="shared" si="127"/>
        <v>0</v>
      </c>
      <c r="AL98" s="335">
        <f t="shared" si="127"/>
        <v>0</v>
      </c>
      <c r="AM98" s="476">
        <f>SUM(AM99:AM103)</f>
        <v>0</v>
      </c>
      <c r="AN98" s="467">
        <f t="shared" si="127"/>
        <v>0</v>
      </c>
      <c r="AO98" s="335">
        <f t="shared" si="127"/>
        <v>0</v>
      </c>
      <c r="AP98" s="335">
        <f t="shared" si="127"/>
        <v>0</v>
      </c>
      <c r="AQ98" s="335">
        <f t="shared" si="127"/>
        <v>0</v>
      </c>
      <c r="AR98" s="475">
        <f t="shared" si="127"/>
        <v>0</v>
      </c>
      <c r="AS98" s="467">
        <f t="shared" si="127"/>
        <v>0</v>
      </c>
      <c r="AT98" s="335">
        <f t="shared" si="127"/>
        <v>0</v>
      </c>
      <c r="AU98" s="335">
        <f t="shared" si="127"/>
        <v>0</v>
      </c>
      <c r="AV98" s="335">
        <f t="shared" si="127"/>
        <v>0</v>
      </c>
      <c r="AW98" s="476">
        <f t="shared" si="127"/>
        <v>0</v>
      </c>
      <c r="AX98" s="467">
        <f t="shared" si="127"/>
        <v>70</v>
      </c>
      <c r="AY98" s="335">
        <f t="shared" si="127"/>
        <v>0</v>
      </c>
      <c r="AZ98" s="335">
        <f t="shared" si="127"/>
        <v>0</v>
      </c>
      <c r="BA98" s="335">
        <f t="shared" si="127"/>
        <v>0</v>
      </c>
      <c r="BB98" s="475">
        <f t="shared" si="127"/>
        <v>0</v>
      </c>
      <c r="BC98" s="467">
        <f t="shared" si="127"/>
        <v>54</v>
      </c>
      <c r="BD98" s="335">
        <f t="shared" si="127"/>
        <v>0</v>
      </c>
      <c r="BE98" s="335">
        <f t="shared" si="127"/>
        <v>144</v>
      </c>
      <c r="BF98" s="335">
        <f t="shared" si="127"/>
        <v>6</v>
      </c>
      <c r="BG98" s="476">
        <f t="shared" si="127"/>
        <v>8</v>
      </c>
      <c r="BH98" s="19"/>
      <c r="BP98" s="120"/>
    </row>
    <row r="99" spans="1:68" ht="38.25" customHeight="1" x14ac:dyDescent="0.25">
      <c r="A99" s="423" t="s">
        <v>176</v>
      </c>
      <c r="B99" s="388" t="s">
        <v>246</v>
      </c>
      <c r="C99" s="446" t="s">
        <v>48</v>
      </c>
      <c r="D99" s="6">
        <v>96</v>
      </c>
      <c r="E99" s="455">
        <f>F99-D99</f>
        <v>28</v>
      </c>
      <c r="F99" s="10">
        <f>H99+I99+N99+O99+Q99</f>
        <v>124</v>
      </c>
      <c r="G99" s="12">
        <v>53</v>
      </c>
      <c r="H99" s="1">
        <f>U99+Z99+AE99+AJ99+AO99+AT99+AY99+BD99</f>
        <v>0</v>
      </c>
      <c r="I99" s="565">
        <f>T99+Y99+AD99+AI99+AN99+AS99+AX99+BC99</f>
        <v>124</v>
      </c>
      <c r="J99" s="330">
        <f>K99+L99+M99</f>
        <v>124</v>
      </c>
      <c r="K99" s="1">
        <f>I99-L99-M99</f>
        <v>55</v>
      </c>
      <c r="L99" s="141">
        <v>53</v>
      </c>
      <c r="M99" s="600">
        <v>16</v>
      </c>
      <c r="N99" s="336"/>
      <c r="O99" s="336">
        <f>W99+AB99+AG99+AL99+AQ99+AV99+BA99+BF99</f>
        <v>0</v>
      </c>
      <c r="P99" s="336">
        <f t="shared" ref="P99" si="128">U99+Z99+AE99+AJ99+AO99+AT99+AY99+BD99</f>
        <v>0</v>
      </c>
      <c r="Q99" s="336">
        <f t="shared" ref="Q99:Q101" si="129">X99+AC99+AH99+AM99+AR99+AW99+BB99+BG99</f>
        <v>0</v>
      </c>
      <c r="R99" s="366">
        <v>96</v>
      </c>
      <c r="S99" s="203">
        <f t="shared" ref="S99" si="130">T99+Y99+AD99+AI99+AN99+AS99+AX99+BC99</f>
        <v>124</v>
      </c>
      <c r="T99" s="190"/>
      <c r="U99" s="4"/>
      <c r="V99" s="3"/>
      <c r="W99" s="13"/>
      <c r="X99" s="181"/>
      <c r="Y99" s="101"/>
      <c r="Z99" s="4"/>
      <c r="AA99" s="223"/>
      <c r="AB99" s="146"/>
      <c r="AC99" s="108"/>
      <c r="AD99" s="101"/>
      <c r="AE99" s="4"/>
      <c r="AF99" s="3"/>
      <c r="AG99" s="146"/>
      <c r="AH99" s="181"/>
      <c r="AI99" s="495"/>
      <c r="AJ99" s="4"/>
      <c r="AK99" s="223"/>
      <c r="AL99" s="146"/>
      <c r="AM99" s="108"/>
      <c r="AN99" s="191"/>
      <c r="AO99" s="4"/>
      <c r="AP99" s="3"/>
      <c r="AQ99" s="13"/>
      <c r="AR99" s="181"/>
      <c r="AS99" s="102"/>
      <c r="AT99" s="4"/>
      <c r="AU99" s="3"/>
      <c r="AV99" s="13"/>
      <c r="AW99" s="108"/>
      <c r="AX99" s="450">
        <v>70</v>
      </c>
      <c r="AY99" s="4"/>
      <c r="AZ99" s="3"/>
      <c r="BA99" s="13"/>
      <c r="BB99" s="181"/>
      <c r="BC99" s="536">
        <v>54</v>
      </c>
      <c r="BD99" s="4"/>
      <c r="BE99" s="3"/>
      <c r="BF99" s="13"/>
      <c r="BG99" s="258"/>
      <c r="BH99" s="19"/>
      <c r="BP99" s="120"/>
    </row>
    <row r="100" spans="1:68" ht="20.100000000000001" customHeight="1" x14ac:dyDescent="0.25">
      <c r="A100" s="411" t="s">
        <v>172</v>
      </c>
      <c r="B100" s="412" t="s">
        <v>79</v>
      </c>
      <c r="C100" s="575" t="s">
        <v>48</v>
      </c>
      <c r="D100" s="333">
        <v>0</v>
      </c>
      <c r="E100" s="455">
        <f t="shared" ref="E100:E111" si="131">F100-D100</f>
        <v>36</v>
      </c>
      <c r="F100" s="319">
        <f>H100+I100+N100+O100+Q100</f>
        <v>36</v>
      </c>
      <c r="G100" s="319">
        <v>36</v>
      </c>
      <c r="H100" s="319">
        <f t="shared" ref="H100:H101" si="132">U100+Z100+AE100+AJ100+AO100+AT100+AY100+BD100</f>
        <v>0</v>
      </c>
      <c r="I100" s="333">
        <f t="shared" ref="I100:I101" si="133">T100+Y100+AD100+AI100+AN100+AS100+AX100+BC100</f>
        <v>0</v>
      </c>
      <c r="J100" s="330">
        <f t="shared" si="115"/>
        <v>0</v>
      </c>
      <c r="K100" s="319">
        <f t="shared" ref="K100:K101" si="134">I100-L100-M100</f>
        <v>0</v>
      </c>
      <c r="L100" s="319"/>
      <c r="M100" s="319"/>
      <c r="N100" s="377">
        <f>V100+AA100+AF100+AK100+AP100+AU100+AZ100+BE100</f>
        <v>36</v>
      </c>
      <c r="O100" s="319">
        <f t="shared" ref="O100:O101" si="135">W100+AB100+AG100+AL100+AQ100+AV100+BA100+BF100</f>
        <v>0</v>
      </c>
      <c r="P100" s="319">
        <v>0</v>
      </c>
      <c r="Q100" s="319">
        <f t="shared" si="129"/>
        <v>0</v>
      </c>
      <c r="R100" s="366">
        <v>0</v>
      </c>
      <c r="S100" s="203">
        <f>V100+AA100+AF100+AK100+AP100+AU100+AZ100+BE100</f>
        <v>36</v>
      </c>
      <c r="T100" s="320"/>
      <c r="U100" s="319"/>
      <c r="V100" s="319"/>
      <c r="W100" s="319"/>
      <c r="X100" s="321"/>
      <c r="Y100" s="322"/>
      <c r="Z100" s="319"/>
      <c r="AA100" s="323"/>
      <c r="AB100" s="323"/>
      <c r="AC100" s="324"/>
      <c r="AD100" s="322"/>
      <c r="AE100" s="319"/>
      <c r="AF100" s="319"/>
      <c r="AG100" s="323"/>
      <c r="AH100" s="321"/>
      <c r="AI100" s="322"/>
      <c r="AJ100" s="319"/>
      <c r="AK100" s="512"/>
      <c r="AL100" s="323"/>
      <c r="AM100" s="324"/>
      <c r="AN100" s="320"/>
      <c r="AO100" s="319"/>
      <c r="AP100" s="319"/>
      <c r="AQ100" s="319"/>
      <c r="AR100" s="321"/>
      <c r="AS100" s="322"/>
      <c r="AT100" s="319"/>
      <c r="AU100" s="319"/>
      <c r="AV100" s="319"/>
      <c r="AW100" s="324"/>
      <c r="AX100" s="323"/>
      <c r="AY100" s="319"/>
      <c r="AZ100" s="319"/>
      <c r="BA100" s="319"/>
      <c r="BB100" s="321"/>
      <c r="BC100" s="322"/>
      <c r="BD100" s="319"/>
      <c r="BE100" s="533">
        <v>36</v>
      </c>
      <c r="BF100" s="319"/>
      <c r="BG100" s="332"/>
      <c r="BH100" s="19"/>
      <c r="BP100" s="120"/>
    </row>
    <row r="101" spans="1:68" ht="20.100000000000001" customHeight="1" x14ac:dyDescent="0.25">
      <c r="A101" s="411" t="s">
        <v>173</v>
      </c>
      <c r="B101" s="412" t="s">
        <v>119</v>
      </c>
      <c r="C101" s="575" t="s">
        <v>48</v>
      </c>
      <c r="D101" s="333">
        <v>108</v>
      </c>
      <c r="E101" s="455">
        <f t="shared" si="131"/>
        <v>0</v>
      </c>
      <c r="F101" s="319">
        <f t="shared" ref="F101:F102" si="136">H101+I101+N101+O101+Q101</f>
        <v>108</v>
      </c>
      <c r="G101" s="319">
        <v>108</v>
      </c>
      <c r="H101" s="319">
        <f t="shared" si="132"/>
        <v>0</v>
      </c>
      <c r="I101" s="333">
        <f t="shared" si="133"/>
        <v>0</v>
      </c>
      <c r="J101" s="330">
        <f t="shared" si="115"/>
        <v>0</v>
      </c>
      <c r="K101" s="319">
        <f t="shared" si="134"/>
        <v>0</v>
      </c>
      <c r="L101" s="319"/>
      <c r="M101" s="319"/>
      <c r="N101" s="377">
        <f>V101+AA101+AF101+AK101+AP101+AU101+AZ101+BE101</f>
        <v>108</v>
      </c>
      <c r="O101" s="319">
        <f t="shared" si="135"/>
        <v>0</v>
      </c>
      <c r="P101" s="319">
        <v>0</v>
      </c>
      <c r="Q101" s="319">
        <f t="shared" si="129"/>
        <v>0</v>
      </c>
      <c r="R101" s="366">
        <v>108</v>
      </c>
      <c r="S101" s="203">
        <f>V101+AA101+AF101+AK101+AP101+AU101+AZ101+BE101</f>
        <v>108</v>
      </c>
      <c r="T101" s="320"/>
      <c r="U101" s="319"/>
      <c r="V101" s="319"/>
      <c r="W101" s="319"/>
      <c r="X101" s="321"/>
      <c r="Y101" s="322"/>
      <c r="Z101" s="319"/>
      <c r="AA101" s="323"/>
      <c r="AB101" s="323"/>
      <c r="AC101" s="324"/>
      <c r="AD101" s="322"/>
      <c r="AE101" s="319"/>
      <c r="AF101" s="319"/>
      <c r="AG101" s="323"/>
      <c r="AH101" s="321"/>
      <c r="AI101" s="322"/>
      <c r="AJ101" s="319"/>
      <c r="AK101" s="512"/>
      <c r="AL101" s="323"/>
      <c r="AM101" s="324"/>
      <c r="AN101" s="320"/>
      <c r="AO101" s="319"/>
      <c r="AP101" s="319"/>
      <c r="AQ101" s="319"/>
      <c r="AR101" s="321"/>
      <c r="AS101" s="322"/>
      <c r="AT101" s="319"/>
      <c r="AU101" s="319"/>
      <c r="AV101" s="319"/>
      <c r="AW101" s="324"/>
      <c r="AX101" s="323"/>
      <c r="AY101" s="319"/>
      <c r="AZ101" s="319"/>
      <c r="BA101" s="319"/>
      <c r="BB101" s="321"/>
      <c r="BC101" s="322"/>
      <c r="BD101" s="319"/>
      <c r="BE101" s="533">
        <v>108</v>
      </c>
      <c r="BF101" s="319"/>
      <c r="BG101" s="332"/>
      <c r="BH101" s="19"/>
      <c r="BP101" s="120"/>
    </row>
    <row r="102" spans="1:68" ht="20.100000000000001" customHeight="1" x14ac:dyDescent="0.25">
      <c r="A102" s="390" t="s">
        <v>27</v>
      </c>
      <c r="B102" s="414" t="s">
        <v>130</v>
      </c>
      <c r="C102" s="448"/>
      <c r="D102" s="6"/>
      <c r="E102" s="455">
        <f t="shared" si="131"/>
        <v>0</v>
      </c>
      <c r="F102" s="462">
        <f t="shared" si="136"/>
        <v>0</v>
      </c>
      <c r="G102" s="12"/>
      <c r="H102" s="1"/>
      <c r="I102" s="565"/>
      <c r="J102" s="330">
        <f t="shared" si="115"/>
        <v>0</v>
      </c>
      <c r="K102" s="1"/>
      <c r="L102" s="1"/>
      <c r="M102" s="1"/>
      <c r="N102" s="1"/>
      <c r="O102" s="306">
        <f>SUM(O99:O101)</f>
        <v>0</v>
      </c>
      <c r="P102" s="306">
        <f>SUM(P99:P101)</f>
        <v>0</v>
      </c>
      <c r="Q102" s="306">
        <f>SUM(Q99:Q101)</f>
        <v>0</v>
      </c>
      <c r="R102" s="358"/>
      <c r="S102" s="203"/>
      <c r="T102" s="190"/>
      <c r="U102" s="4"/>
      <c r="V102" s="3"/>
      <c r="W102" s="13"/>
      <c r="X102" s="181"/>
      <c r="Y102" s="101"/>
      <c r="Z102" s="4"/>
      <c r="AA102" s="223"/>
      <c r="AB102" s="146"/>
      <c r="AC102" s="108"/>
      <c r="AD102" s="101"/>
      <c r="AE102" s="4"/>
      <c r="AF102" s="3"/>
      <c r="AG102" s="146"/>
      <c r="AH102" s="181"/>
      <c r="AI102" s="101"/>
      <c r="AJ102" s="4"/>
      <c r="AK102" s="223"/>
      <c r="AL102" s="149"/>
      <c r="AM102" s="110"/>
      <c r="AN102" s="191"/>
      <c r="AO102" s="4"/>
      <c r="AP102" s="3"/>
      <c r="AQ102" s="13"/>
      <c r="AR102" s="181"/>
      <c r="AS102" s="102"/>
      <c r="AT102" s="4"/>
      <c r="AU102" s="3"/>
      <c r="AV102" s="13"/>
      <c r="AW102" s="108"/>
      <c r="AX102" s="223"/>
      <c r="AY102" s="4"/>
      <c r="AZ102" s="3"/>
      <c r="BA102" s="13"/>
      <c r="BB102" s="181"/>
      <c r="BC102" s="102"/>
      <c r="BD102" s="4"/>
      <c r="BE102" s="3"/>
      <c r="BF102" s="13"/>
      <c r="BG102" s="258"/>
      <c r="BH102" s="19"/>
      <c r="BP102" s="120"/>
    </row>
    <row r="103" spans="1:68" ht="20.100000000000001" customHeight="1" x14ac:dyDescent="0.25">
      <c r="A103" s="394" t="s">
        <v>174</v>
      </c>
      <c r="B103" s="393" t="s">
        <v>82</v>
      </c>
      <c r="C103" s="493" t="s">
        <v>165</v>
      </c>
      <c r="D103" s="6"/>
      <c r="E103" s="455">
        <f t="shared" si="131"/>
        <v>14</v>
      </c>
      <c r="F103" s="1">
        <f>H103+I103+N103+O103+Q103</f>
        <v>14</v>
      </c>
      <c r="G103" s="12"/>
      <c r="H103" s="1"/>
      <c r="I103" s="565"/>
      <c r="J103" s="330">
        <f t="shared" si="115"/>
        <v>0</v>
      </c>
      <c r="K103" s="1"/>
      <c r="L103" s="1"/>
      <c r="M103" s="1"/>
      <c r="N103" s="1"/>
      <c r="O103" s="459">
        <f>W103+AB103+AG103+AL103+AQ103+AV103+BA103+BF103</f>
        <v>6</v>
      </c>
      <c r="P103" s="459">
        <f>SUM(P100:P102)</f>
        <v>0</v>
      </c>
      <c r="Q103" s="459">
        <f>X103+AC103+AH103+AM103+AR103+AW103+BB103+BG103</f>
        <v>8</v>
      </c>
      <c r="R103" s="358"/>
      <c r="S103" s="203"/>
      <c r="T103" s="515"/>
      <c r="U103" s="516"/>
      <c r="V103" s="519"/>
      <c r="W103" s="13"/>
      <c r="X103" s="181"/>
      <c r="Y103" s="101"/>
      <c r="Z103" s="4"/>
      <c r="AA103" s="223"/>
      <c r="AB103" s="146"/>
      <c r="AC103" s="108"/>
      <c r="AD103" s="101"/>
      <c r="AE103" s="4"/>
      <c r="AF103" s="3"/>
      <c r="AG103" s="146"/>
      <c r="AH103" s="181"/>
      <c r="AI103" s="101"/>
      <c r="AJ103" s="4"/>
      <c r="AK103" s="223"/>
      <c r="AL103" s="149"/>
      <c r="AM103" s="110"/>
      <c r="AN103" s="191"/>
      <c r="AO103" s="4"/>
      <c r="AP103" s="3"/>
      <c r="AQ103" s="13"/>
      <c r="AR103" s="181"/>
      <c r="AS103" s="102"/>
      <c r="AT103" s="4"/>
      <c r="AU103" s="3"/>
      <c r="AV103" s="13"/>
      <c r="AW103" s="108"/>
      <c r="AX103" s="223"/>
      <c r="AY103" s="4"/>
      <c r="AZ103" s="3"/>
      <c r="BA103" s="13"/>
      <c r="BB103" s="181"/>
      <c r="BC103" s="102"/>
      <c r="BD103" s="4"/>
      <c r="BE103" s="3"/>
      <c r="BF103" s="544">
        <v>6</v>
      </c>
      <c r="BG103" s="545">
        <v>8</v>
      </c>
      <c r="BH103" s="19"/>
      <c r="BP103" s="120"/>
    </row>
    <row r="104" spans="1:68" ht="60.75" customHeight="1" x14ac:dyDescent="0.25">
      <c r="A104" s="500" t="s">
        <v>247</v>
      </c>
      <c r="B104" s="501" t="s">
        <v>252</v>
      </c>
      <c r="C104" s="499" t="s">
        <v>270</v>
      </c>
      <c r="D104" s="312">
        <f>SUM(D105:D110)</f>
        <v>180</v>
      </c>
      <c r="E104" s="312">
        <f>SUM(E105:E110)-E109</f>
        <v>418</v>
      </c>
      <c r="F104" s="312">
        <f>SUM(F105:F105)+F109+F110</f>
        <v>148</v>
      </c>
      <c r="G104" s="312">
        <f t="shared" ref="G104:I104" si="137">SUM(G105:G105)+G109+G110</f>
        <v>102</v>
      </c>
      <c r="H104" s="312">
        <f>SUM(H105:H105)+H109+H110+H106+H107+H108</f>
        <v>4</v>
      </c>
      <c r="I104" s="312">
        <f t="shared" si="137"/>
        <v>128</v>
      </c>
      <c r="J104" s="312">
        <f t="shared" ref="J104" si="138">SUM(J105:J105)+J109+J110</f>
        <v>128</v>
      </c>
      <c r="K104" s="312">
        <f t="shared" ref="K104" si="139">SUM(K105:K105)+K109+K110</f>
        <v>26</v>
      </c>
      <c r="L104" s="312">
        <f t="shared" ref="L104" si="140">SUM(L105:L105)+L109+L110</f>
        <v>102</v>
      </c>
      <c r="M104" s="312">
        <f t="shared" ref="M104" si="141">SUM(M105:M105)+M109+M110</f>
        <v>0</v>
      </c>
      <c r="N104" s="312">
        <f t="shared" ref="N104" si="142">SUM(N105:N105)+N109+N110</f>
        <v>0</v>
      </c>
      <c r="O104" s="312">
        <f>SUM(O109:O110)</f>
        <v>9</v>
      </c>
      <c r="P104" s="312">
        <f t="shared" ref="P104:Q104" si="143">SUM(P109:P110)</f>
        <v>8</v>
      </c>
      <c r="Q104" s="312">
        <f t="shared" si="143"/>
        <v>14</v>
      </c>
      <c r="R104" s="338">
        <f>SUM(R105:R108)</f>
        <v>180</v>
      </c>
      <c r="S104" s="338">
        <f>SUM(S105:S108)</f>
        <v>571</v>
      </c>
      <c r="T104" s="313">
        <f>SUM(T105:T110)</f>
        <v>0</v>
      </c>
      <c r="U104" s="312">
        <f>SUM(U105:U110)</f>
        <v>0</v>
      </c>
      <c r="V104" s="312">
        <f t="shared" ref="V104:X104" si="144">SUM(V105:V110)</f>
        <v>0</v>
      </c>
      <c r="W104" s="312">
        <f t="shared" si="144"/>
        <v>0</v>
      </c>
      <c r="X104" s="316">
        <f t="shared" si="144"/>
        <v>0</v>
      </c>
      <c r="Y104" s="315">
        <f>SUM(Y105:Y110)</f>
        <v>0</v>
      </c>
      <c r="Z104" s="312">
        <f t="shared" ref="Z104:AC104" si="145">SUM(Z105:Z110)</f>
        <v>0</v>
      </c>
      <c r="AA104" s="312">
        <f t="shared" si="145"/>
        <v>0</v>
      </c>
      <c r="AB104" s="312">
        <f t="shared" si="145"/>
        <v>0</v>
      </c>
      <c r="AC104" s="317">
        <f t="shared" si="145"/>
        <v>0</v>
      </c>
      <c r="AD104" s="313">
        <f t="shared" ref="AD104" si="146">SUM(AD105:AD110)</f>
        <v>138</v>
      </c>
      <c r="AE104" s="312">
        <f t="shared" ref="AE104" si="147">SUM(AE105:AE110)</f>
        <v>4</v>
      </c>
      <c r="AF104" s="312">
        <f t="shared" ref="AF104" si="148">SUM(AF105:AF110)</f>
        <v>72</v>
      </c>
      <c r="AG104" s="312">
        <f t="shared" ref="AG104" si="149">SUM(AG105:AG110)</f>
        <v>4</v>
      </c>
      <c r="AH104" s="317">
        <f t="shared" ref="AH104" si="150">SUM(AH105:AH110)</f>
        <v>6</v>
      </c>
      <c r="AI104" s="313">
        <f t="shared" ref="AI104" si="151">SUM(AI105:AI110)</f>
        <v>109</v>
      </c>
      <c r="AJ104" s="312">
        <f t="shared" ref="AJ104" si="152">SUM(AJ105:AJ110)</f>
        <v>0</v>
      </c>
      <c r="AK104" s="312">
        <f t="shared" ref="AK104" si="153">SUM(AK105:AK110)</f>
        <v>252</v>
      </c>
      <c r="AL104" s="312">
        <f t="shared" ref="AL104" si="154">SUM(AL105:AL110)</f>
        <v>5</v>
      </c>
      <c r="AM104" s="317">
        <f t="shared" ref="AM104" si="155">SUM(AM105:AM110)</f>
        <v>8</v>
      </c>
      <c r="AN104" s="313">
        <f t="shared" ref="AN104" si="156">SUM(AN105:AN110)</f>
        <v>0</v>
      </c>
      <c r="AO104" s="312">
        <f t="shared" ref="AO104" si="157">SUM(AO105:AO110)</f>
        <v>0</v>
      </c>
      <c r="AP104" s="312">
        <f t="shared" ref="AP104" si="158">SUM(AP105:AP110)</f>
        <v>0</v>
      </c>
      <c r="AQ104" s="312">
        <f t="shared" ref="AQ104" si="159">SUM(AQ105:AQ110)</f>
        <v>0</v>
      </c>
      <c r="AR104" s="317">
        <f t="shared" ref="AR104" si="160">SUM(AR105:AR110)</f>
        <v>0</v>
      </c>
      <c r="AS104" s="313">
        <f t="shared" ref="AS104" si="161">SUM(AS105:AS110)</f>
        <v>0</v>
      </c>
      <c r="AT104" s="312">
        <f t="shared" ref="AT104" si="162">SUM(AT105:AT110)</f>
        <v>0</v>
      </c>
      <c r="AU104" s="312">
        <f t="shared" ref="AU104" si="163">SUM(AU105:AU110)</f>
        <v>0</v>
      </c>
      <c r="AV104" s="312">
        <f t="shared" ref="AV104" si="164">SUM(AV105:AV110)</f>
        <v>0</v>
      </c>
      <c r="AW104" s="317">
        <f t="shared" ref="AW104" si="165">SUM(AW105:AW110)</f>
        <v>0</v>
      </c>
      <c r="AX104" s="313">
        <f t="shared" ref="AX104" si="166">SUM(AX105:AX110)</f>
        <v>0</v>
      </c>
      <c r="AY104" s="312">
        <f t="shared" ref="AY104" si="167">SUM(AY105:AY110)</f>
        <v>0</v>
      </c>
      <c r="AZ104" s="312">
        <f t="shared" ref="AZ104" si="168">SUM(AZ105:AZ110)</f>
        <v>0</v>
      </c>
      <c r="BA104" s="312">
        <f t="shared" ref="BA104" si="169">SUM(BA105:BA110)</f>
        <v>0</v>
      </c>
      <c r="BB104" s="317">
        <f t="shared" ref="BB104" si="170">SUM(BB105:BB110)</f>
        <v>0</v>
      </c>
      <c r="BC104" s="313">
        <f t="shared" ref="BC104" si="171">SUM(BC105:BC110)</f>
        <v>0</v>
      </c>
      <c r="BD104" s="312">
        <f t="shared" ref="BD104" si="172">SUM(BD105:BD110)</f>
        <v>0</v>
      </c>
      <c r="BE104" s="312">
        <f t="shared" ref="BE104" si="173">SUM(BE105:BE110)</f>
        <v>0</v>
      </c>
      <c r="BF104" s="312">
        <f t="shared" ref="BF104" si="174">SUM(BF105:BF110)</f>
        <v>0</v>
      </c>
      <c r="BG104" s="317">
        <f t="shared" ref="BG104" si="175">SUM(BG105:BG110)</f>
        <v>0</v>
      </c>
      <c r="BH104" s="523"/>
      <c r="BP104" s="120"/>
    </row>
    <row r="105" spans="1:68" ht="36" customHeight="1" x14ac:dyDescent="0.25">
      <c r="A105" s="423" t="s">
        <v>248</v>
      </c>
      <c r="B105" s="393" t="s">
        <v>253</v>
      </c>
      <c r="C105" s="573" t="s">
        <v>271</v>
      </c>
      <c r="D105" s="6">
        <v>0</v>
      </c>
      <c r="E105" s="455">
        <f>F105-D105</f>
        <v>135</v>
      </c>
      <c r="F105" s="1">
        <f>H105+I105+N105+O105+Q105</f>
        <v>135</v>
      </c>
      <c r="G105" s="12">
        <v>102</v>
      </c>
      <c r="H105" s="1">
        <f>U105+Z105+AE105+AJ105+AO105+AT105+AY105+BD105</f>
        <v>2</v>
      </c>
      <c r="I105" s="565">
        <f>T105+Y105+AD105+AI105+AN105+AS105+AX105+BC105</f>
        <v>128</v>
      </c>
      <c r="J105" s="330">
        <f t="shared" si="115"/>
        <v>128</v>
      </c>
      <c r="K105" s="1">
        <f>I105-L105-M105</f>
        <v>26</v>
      </c>
      <c r="L105" s="141">
        <v>102</v>
      </c>
      <c r="M105" s="1"/>
      <c r="N105" s="1"/>
      <c r="O105" s="528">
        <f>W105+AB105+AG105+AL105+AQ105+AV105+BA105+BF105</f>
        <v>2</v>
      </c>
      <c r="P105" s="528">
        <f t="shared" ref="P105:P106" si="176">U105+Z105+AE105+AJ105+AO105+AT105+AY105+BD105</f>
        <v>2</v>
      </c>
      <c r="Q105" s="528">
        <f t="shared" ref="Q105:Q108" si="177">X105+AC105+AH105+AM105+AR105+AW105+BB105+BG105</f>
        <v>3</v>
      </c>
      <c r="R105" s="358">
        <v>0</v>
      </c>
      <c r="S105" s="203">
        <f t="shared" ref="S105:S106" si="178">T105+Y105+AD105+AI105+AN105+AS105+AX105+BC105</f>
        <v>128</v>
      </c>
      <c r="T105" s="517"/>
      <c r="U105" s="518"/>
      <c r="V105" s="520"/>
      <c r="W105" s="13"/>
      <c r="X105" s="181"/>
      <c r="Y105" s="101"/>
      <c r="Z105" s="4"/>
      <c r="AA105" s="223"/>
      <c r="AB105" s="146"/>
      <c r="AC105" s="108"/>
      <c r="AD105" s="557">
        <v>82</v>
      </c>
      <c r="AE105" s="4">
        <v>2</v>
      </c>
      <c r="AF105" s="3"/>
      <c r="AG105" s="149">
        <v>2</v>
      </c>
      <c r="AH105" s="183">
        <v>3</v>
      </c>
      <c r="AI105" s="543">
        <v>46</v>
      </c>
      <c r="AJ105" s="4"/>
      <c r="AK105" s="223"/>
      <c r="AL105" s="149"/>
      <c r="AM105" s="110"/>
      <c r="AN105" s="191"/>
      <c r="AO105" s="4"/>
      <c r="AP105" s="3"/>
      <c r="AQ105" s="13"/>
      <c r="AR105" s="181"/>
      <c r="AS105" s="102"/>
      <c r="AT105" s="4"/>
      <c r="AU105" s="3"/>
      <c r="AV105" s="13"/>
      <c r="AW105" s="108"/>
      <c r="AX105" s="223"/>
      <c r="AY105" s="4"/>
      <c r="AZ105" s="3"/>
      <c r="BA105" s="13"/>
      <c r="BB105" s="181"/>
      <c r="BC105" s="102"/>
      <c r="BD105" s="4"/>
      <c r="BE105" s="3"/>
      <c r="BF105" s="13"/>
      <c r="BG105" s="258"/>
      <c r="BH105" s="19"/>
      <c r="BP105" s="120"/>
    </row>
    <row r="106" spans="1:68" ht="35.25" customHeight="1" x14ac:dyDescent="0.25">
      <c r="A106" s="423" t="s">
        <v>249</v>
      </c>
      <c r="B106" s="393" t="s">
        <v>254</v>
      </c>
      <c r="C106" s="573" t="s">
        <v>271</v>
      </c>
      <c r="D106" s="6">
        <v>0</v>
      </c>
      <c r="E106" s="455">
        <f>F106-D106</f>
        <v>126</v>
      </c>
      <c r="F106" s="1">
        <f>H106+I106+N106+O106+Q106</f>
        <v>126</v>
      </c>
      <c r="G106" s="12">
        <v>95</v>
      </c>
      <c r="H106" s="1">
        <f>U106+Z106+AE106+AJ106+AO106+AT106+AY106+BD106</f>
        <v>2</v>
      </c>
      <c r="I106" s="565">
        <f>T106+Y106+AD106+AI106+AN106+AS106+AX106+BC106</f>
        <v>119</v>
      </c>
      <c r="J106" s="330">
        <f t="shared" si="115"/>
        <v>119</v>
      </c>
      <c r="K106" s="1">
        <f>I106-L106-M106</f>
        <v>24</v>
      </c>
      <c r="L106" s="141">
        <v>95</v>
      </c>
      <c r="M106" s="1"/>
      <c r="N106" s="1"/>
      <c r="O106" s="528">
        <f>W106+AB106+AG106+AL106+AQ106+AV106+BA106+BF106</f>
        <v>2</v>
      </c>
      <c r="P106" s="528">
        <f t="shared" si="176"/>
        <v>2</v>
      </c>
      <c r="Q106" s="528">
        <f t="shared" si="177"/>
        <v>3</v>
      </c>
      <c r="R106" s="358">
        <v>0</v>
      </c>
      <c r="S106" s="203">
        <f t="shared" si="178"/>
        <v>119</v>
      </c>
      <c r="T106" s="190"/>
      <c r="U106" s="4"/>
      <c r="V106" s="3"/>
      <c r="W106" s="13"/>
      <c r="X106" s="181"/>
      <c r="Y106" s="101"/>
      <c r="Z106" s="4"/>
      <c r="AA106" s="223"/>
      <c r="AB106" s="146"/>
      <c r="AC106" s="108"/>
      <c r="AD106" s="557">
        <v>56</v>
      </c>
      <c r="AE106" s="4">
        <v>2</v>
      </c>
      <c r="AF106" s="3"/>
      <c r="AG106" s="149">
        <v>2</v>
      </c>
      <c r="AH106" s="183">
        <v>3</v>
      </c>
      <c r="AI106" s="543">
        <v>63</v>
      </c>
      <c r="AJ106" s="4"/>
      <c r="AK106" s="223"/>
      <c r="AL106" s="149"/>
      <c r="AM106" s="110"/>
      <c r="AN106" s="191"/>
      <c r="AO106" s="4"/>
      <c r="AP106" s="3"/>
      <c r="AQ106" s="13"/>
      <c r="AR106" s="181"/>
      <c r="AS106" s="102"/>
      <c r="AT106" s="4"/>
      <c r="AU106" s="3"/>
      <c r="AV106" s="13"/>
      <c r="AW106" s="108"/>
      <c r="AX106" s="223"/>
      <c r="AY106" s="4"/>
      <c r="AZ106" s="3"/>
      <c r="BA106" s="13"/>
      <c r="BB106" s="181"/>
      <c r="BC106" s="102"/>
      <c r="BD106" s="4"/>
      <c r="BE106" s="3"/>
      <c r="BF106" s="13"/>
      <c r="BG106" s="258"/>
      <c r="BH106" s="19"/>
      <c r="BP106" s="120"/>
    </row>
    <row r="107" spans="1:68" ht="20.100000000000001" customHeight="1" x14ac:dyDescent="0.25">
      <c r="A107" s="502" t="s">
        <v>250</v>
      </c>
      <c r="B107" s="412" t="s">
        <v>79</v>
      </c>
      <c r="C107" s="574" t="s">
        <v>55</v>
      </c>
      <c r="D107" s="503">
        <v>72</v>
      </c>
      <c r="E107" s="114">
        <f>F107-D107</f>
        <v>36</v>
      </c>
      <c r="F107" s="12">
        <f t="shared" ref="F107:F108" si="179">H107+I107+N107+O107+Q107</f>
        <v>108</v>
      </c>
      <c r="G107" s="12">
        <v>108</v>
      </c>
      <c r="H107" s="12">
        <f t="shared" ref="H107:H108" si="180">U107+Z107+AE107+AJ107+AO107+AT107+AY107+BD107</f>
        <v>0</v>
      </c>
      <c r="I107" s="503">
        <f t="shared" ref="I107:I108" si="181">T107+Y107+AD107+AI107+AN107+AS107+AX107+BC107</f>
        <v>0</v>
      </c>
      <c r="J107" s="330">
        <f t="shared" si="115"/>
        <v>0</v>
      </c>
      <c r="K107" s="12"/>
      <c r="L107" s="12"/>
      <c r="M107" s="12"/>
      <c r="N107" s="39">
        <f>V107+AA107+AF107+AK107+AP107+AU107+AZ107+BE107</f>
        <v>108</v>
      </c>
      <c r="O107" s="39">
        <f t="shared" ref="O107:O108" si="182">W107+AB107+AG107+AL107+AQ107+AV107+BA107+BF107</f>
        <v>0</v>
      </c>
      <c r="P107" s="39">
        <v>0</v>
      </c>
      <c r="Q107" s="39">
        <f t="shared" si="177"/>
        <v>0</v>
      </c>
      <c r="R107" s="504">
        <v>72</v>
      </c>
      <c r="S107" s="203">
        <f>V107+AA107+AF107+AK107+AP107+AU107+AZ107+BE107</f>
        <v>108</v>
      </c>
      <c r="T107" s="506"/>
      <c r="U107" s="12"/>
      <c r="V107" s="12"/>
      <c r="W107" s="12"/>
      <c r="X107" s="507"/>
      <c r="Y107" s="508"/>
      <c r="Z107" s="12"/>
      <c r="AA107" s="505"/>
      <c r="AB107" s="505"/>
      <c r="AC107" s="509"/>
      <c r="AD107" s="508"/>
      <c r="AE107" s="12"/>
      <c r="AF107" s="39">
        <v>72</v>
      </c>
      <c r="AG107" s="505"/>
      <c r="AH107" s="507"/>
      <c r="AI107" s="508"/>
      <c r="AJ107" s="12"/>
      <c r="AK107" s="535">
        <v>36</v>
      </c>
      <c r="AL107" s="510"/>
      <c r="AM107" s="511"/>
      <c r="AN107" s="506"/>
      <c r="AO107" s="12"/>
      <c r="AP107" s="12"/>
      <c r="AQ107" s="12"/>
      <c r="AR107" s="507"/>
      <c r="AS107" s="508"/>
      <c r="AT107" s="12"/>
      <c r="AU107" s="12"/>
      <c r="AV107" s="12"/>
      <c r="AW107" s="509"/>
      <c r="AX107" s="505"/>
      <c r="AY107" s="12"/>
      <c r="AZ107" s="12"/>
      <c r="BA107" s="12"/>
      <c r="BB107" s="507"/>
      <c r="BC107" s="508"/>
      <c r="BD107" s="12"/>
      <c r="BE107" s="12"/>
      <c r="BF107" s="12"/>
      <c r="BG107" s="332"/>
      <c r="BH107" s="19"/>
      <c r="BP107" s="120"/>
    </row>
    <row r="108" spans="1:68" ht="20.100000000000001" customHeight="1" x14ac:dyDescent="0.25">
      <c r="A108" s="502" t="s">
        <v>251</v>
      </c>
      <c r="B108" s="412" t="s">
        <v>119</v>
      </c>
      <c r="C108" s="574" t="s">
        <v>48</v>
      </c>
      <c r="D108" s="503">
        <v>108</v>
      </c>
      <c r="E108" s="114">
        <f>F108-D108</f>
        <v>108</v>
      </c>
      <c r="F108" s="12">
        <f t="shared" si="179"/>
        <v>216</v>
      </c>
      <c r="G108" s="12">
        <v>216</v>
      </c>
      <c r="H108" s="12">
        <f t="shared" si="180"/>
        <v>0</v>
      </c>
      <c r="I108" s="503">
        <f t="shared" si="181"/>
        <v>0</v>
      </c>
      <c r="J108" s="330">
        <f t="shared" si="115"/>
        <v>0</v>
      </c>
      <c r="K108" s="12"/>
      <c r="L108" s="12"/>
      <c r="M108" s="12"/>
      <c r="N108" s="39">
        <f>V108+AA108+AF108+AK108+AP108+AU108+AZ108+BE108</f>
        <v>216</v>
      </c>
      <c r="O108" s="39">
        <f t="shared" si="182"/>
        <v>0</v>
      </c>
      <c r="P108" s="39">
        <v>0</v>
      </c>
      <c r="Q108" s="39">
        <f t="shared" si="177"/>
        <v>0</v>
      </c>
      <c r="R108" s="504">
        <v>108</v>
      </c>
      <c r="S108" s="203">
        <f>V108+AA108+AF108+AK108+AP108+AU108+AZ108+BE108</f>
        <v>216</v>
      </c>
      <c r="T108" s="506"/>
      <c r="U108" s="12"/>
      <c r="V108" s="12"/>
      <c r="W108" s="12"/>
      <c r="X108" s="507"/>
      <c r="Y108" s="508"/>
      <c r="Z108" s="12"/>
      <c r="AA108" s="505"/>
      <c r="AB108" s="505"/>
      <c r="AC108" s="509"/>
      <c r="AD108" s="508"/>
      <c r="AE108" s="12"/>
      <c r="AF108" s="12"/>
      <c r="AG108" s="505"/>
      <c r="AH108" s="507"/>
      <c r="AI108" s="508"/>
      <c r="AJ108" s="12"/>
      <c r="AK108" s="535">
        <v>216</v>
      </c>
      <c r="AL108" s="510"/>
      <c r="AM108" s="511"/>
      <c r="AN108" s="506"/>
      <c r="AO108" s="12"/>
      <c r="AP108" s="12"/>
      <c r="AQ108" s="12"/>
      <c r="AR108" s="507"/>
      <c r="AS108" s="508"/>
      <c r="AT108" s="12"/>
      <c r="AU108" s="12"/>
      <c r="AV108" s="12"/>
      <c r="AW108" s="509"/>
      <c r="AX108" s="505"/>
      <c r="AY108" s="12"/>
      <c r="AZ108" s="12"/>
      <c r="BA108" s="12"/>
      <c r="BB108" s="507"/>
      <c r="BC108" s="508"/>
      <c r="BD108" s="12"/>
      <c r="BE108" s="12"/>
      <c r="BF108" s="12"/>
      <c r="BG108" s="332"/>
      <c r="BH108" s="19"/>
      <c r="BP108" s="120"/>
    </row>
    <row r="109" spans="1:68" ht="20.100000000000001" customHeight="1" x14ac:dyDescent="0.25">
      <c r="A109" s="390" t="s">
        <v>27</v>
      </c>
      <c r="B109" s="414" t="s">
        <v>130</v>
      </c>
      <c r="C109" s="493"/>
      <c r="D109" s="6"/>
      <c r="E109" s="455"/>
      <c r="F109" s="462"/>
      <c r="G109" s="12"/>
      <c r="H109" s="1"/>
      <c r="I109" s="1"/>
      <c r="J109" s="330"/>
      <c r="K109" s="1"/>
      <c r="L109" s="1"/>
      <c r="M109" s="1"/>
      <c r="N109" s="1"/>
      <c r="O109" s="459">
        <f>SUM(O105:O108)</f>
        <v>4</v>
      </c>
      <c r="P109" s="459">
        <f>SUM(P105:P108)</f>
        <v>4</v>
      </c>
      <c r="Q109" s="459">
        <f>SUM(Q105:Q108)</f>
        <v>6</v>
      </c>
      <c r="R109" s="358"/>
      <c r="S109" s="203"/>
      <c r="T109" s="190"/>
      <c r="U109" s="4"/>
      <c r="V109" s="3"/>
      <c r="W109" s="13"/>
      <c r="X109" s="181"/>
      <c r="Y109" s="101"/>
      <c r="Z109" s="4"/>
      <c r="AA109" s="223"/>
      <c r="AB109" s="146"/>
      <c r="AC109" s="108"/>
      <c r="AD109" s="101"/>
      <c r="AE109" s="4"/>
      <c r="AF109" s="3"/>
      <c r="AG109" s="146"/>
      <c r="AH109" s="181"/>
      <c r="AI109" s="101"/>
      <c r="AJ109" s="4"/>
      <c r="AK109" s="223"/>
      <c r="AL109" s="149"/>
      <c r="AM109" s="110"/>
      <c r="AN109" s="191"/>
      <c r="AO109" s="4"/>
      <c r="AP109" s="3"/>
      <c r="AQ109" s="13"/>
      <c r="AR109" s="181"/>
      <c r="AS109" s="102"/>
      <c r="AT109" s="4"/>
      <c r="AU109" s="3"/>
      <c r="AV109" s="13"/>
      <c r="AW109" s="108"/>
      <c r="AX109" s="223"/>
      <c r="AY109" s="4"/>
      <c r="AZ109" s="3"/>
      <c r="BA109" s="13"/>
      <c r="BB109" s="181"/>
      <c r="BC109" s="102"/>
      <c r="BD109" s="4"/>
      <c r="BE109" s="3"/>
      <c r="BF109" s="13"/>
      <c r="BG109" s="258"/>
      <c r="BH109" s="19"/>
      <c r="BP109" s="120"/>
    </row>
    <row r="110" spans="1:68" ht="20.100000000000001" customHeight="1" x14ac:dyDescent="0.25">
      <c r="A110" s="394" t="s">
        <v>174</v>
      </c>
      <c r="B110" s="393" t="s">
        <v>82</v>
      </c>
      <c r="C110" s="493"/>
      <c r="D110" s="6"/>
      <c r="E110" s="455">
        <f t="shared" si="131"/>
        <v>13</v>
      </c>
      <c r="F110" s="1">
        <f>H110+I110+N110+O110+Q110</f>
        <v>13</v>
      </c>
      <c r="G110" s="12"/>
      <c r="H110" s="1"/>
      <c r="I110" s="1"/>
      <c r="J110" s="330"/>
      <c r="K110" s="1"/>
      <c r="L110" s="1"/>
      <c r="M110" s="1"/>
      <c r="N110" s="1"/>
      <c r="O110" s="459">
        <f>W110+AB110+AG110+AL110+AQ110+AV110+BA110+BF110</f>
        <v>5</v>
      </c>
      <c r="P110" s="459">
        <f t="shared" ref="P110" si="183">SUM(P107:P109)</f>
        <v>4</v>
      </c>
      <c r="Q110" s="459">
        <f>X110+AC110+AH110+AM110+AR110+AW110+BB110+BG110</f>
        <v>8</v>
      </c>
      <c r="R110" s="358"/>
      <c r="S110" s="203"/>
      <c r="T110" s="190"/>
      <c r="U110" s="4"/>
      <c r="V110" s="3"/>
      <c r="W110" s="13"/>
      <c r="X110" s="181"/>
      <c r="Y110" s="101"/>
      <c r="Z110" s="4"/>
      <c r="AA110" s="223"/>
      <c r="AB110" s="146"/>
      <c r="AC110" s="108"/>
      <c r="AD110" s="101"/>
      <c r="AE110" s="4"/>
      <c r="AF110" s="3"/>
      <c r="AG110" s="146"/>
      <c r="AH110" s="181"/>
      <c r="AI110" s="101"/>
      <c r="AJ110" s="4"/>
      <c r="AK110" s="223"/>
      <c r="AL110" s="541">
        <v>5</v>
      </c>
      <c r="AM110" s="542">
        <v>8</v>
      </c>
      <c r="AN110" s="191"/>
      <c r="AO110" s="4"/>
      <c r="AP110" s="3"/>
      <c r="AQ110" s="13"/>
      <c r="AR110" s="181"/>
      <c r="AS110" s="102"/>
      <c r="AT110" s="4"/>
      <c r="AU110" s="3"/>
      <c r="AV110" s="13"/>
      <c r="AW110" s="108"/>
      <c r="AX110" s="223"/>
      <c r="AY110" s="4"/>
      <c r="AZ110" s="3"/>
      <c r="BA110" s="13"/>
      <c r="BB110" s="181"/>
      <c r="BC110" s="102"/>
      <c r="BD110" s="4"/>
      <c r="BE110" s="3"/>
      <c r="BF110" s="13"/>
      <c r="BG110" s="258"/>
      <c r="BH110" s="19"/>
      <c r="BP110" s="120"/>
    </row>
    <row r="111" spans="1:68" x14ac:dyDescent="0.25">
      <c r="A111" s="424" t="s">
        <v>98</v>
      </c>
      <c r="B111" s="424" t="s">
        <v>99</v>
      </c>
      <c r="C111" s="339"/>
      <c r="D111" s="458" t="s">
        <v>191</v>
      </c>
      <c r="E111" s="458">
        <f t="shared" si="131"/>
        <v>0</v>
      </c>
      <c r="F111" s="341">
        <v>144</v>
      </c>
      <c r="G111" s="341"/>
      <c r="H111" s="339"/>
      <c r="I111" s="339"/>
      <c r="J111" s="337">
        <f t="shared" si="115"/>
        <v>0</v>
      </c>
      <c r="K111" s="339"/>
      <c r="L111" s="339"/>
      <c r="M111" s="339"/>
      <c r="N111" s="341">
        <f>V111+AA111+AF111+AK111+AP111+AU111+AZ111+BE111</f>
        <v>144</v>
      </c>
      <c r="O111" s="339"/>
      <c r="P111" s="339"/>
      <c r="Q111" s="339"/>
      <c r="R111" s="513">
        <v>144</v>
      </c>
      <c r="S111" s="203">
        <f>V111+AA111+AF111+AK111+AP111+AU111+AZ111+BE111</f>
        <v>144</v>
      </c>
      <c r="T111" s="342"/>
      <c r="U111" s="339"/>
      <c r="V111" s="339"/>
      <c r="W111" s="339"/>
      <c r="X111" s="343"/>
      <c r="Y111" s="344"/>
      <c r="Z111" s="339"/>
      <c r="AA111" s="339"/>
      <c r="AB111" s="339"/>
      <c r="AC111" s="345"/>
      <c r="AD111" s="344"/>
      <c r="AE111" s="339"/>
      <c r="AF111" s="339"/>
      <c r="AG111" s="346"/>
      <c r="AH111" s="343"/>
      <c r="AI111" s="344"/>
      <c r="AJ111" s="339"/>
      <c r="AK111" s="339"/>
      <c r="AL111" s="339"/>
      <c r="AM111" s="345"/>
      <c r="AN111" s="342"/>
      <c r="AO111" s="339"/>
      <c r="AP111" s="339"/>
      <c r="AQ111" s="339"/>
      <c r="AR111" s="343"/>
      <c r="AS111" s="347"/>
      <c r="AT111" s="339"/>
      <c r="AU111" s="339"/>
      <c r="AV111" s="339"/>
      <c r="AW111" s="345"/>
      <c r="AX111" s="346"/>
      <c r="AY111" s="339"/>
      <c r="AZ111" s="339"/>
      <c r="BA111" s="339"/>
      <c r="BB111" s="343"/>
      <c r="BC111" s="344"/>
      <c r="BD111" s="339"/>
      <c r="BE111" s="341">
        <v>144</v>
      </c>
      <c r="BF111" s="339"/>
      <c r="BG111" s="348"/>
      <c r="BH111" s="19">
        <f t="shared" si="93"/>
        <v>0</v>
      </c>
      <c r="BI111" s="15"/>
      <c r="BJ111" s="15"/>
      <c r="BP111" s="120"/>
    </row>
    <row r="112" spans="1:68" ht="59.25" customHeight="1" x14ac:dyDescent="0.25">
      <c r="A112" s="425"/>
      <c r="B112" s="492" t="s">
        <v>189</v>
      </c>
      <c r="C112" s="9"/>
      <c r="D112" s="453"/>
      <c r="E112" s="455">
        <v>252</v>
      </c>
      <c r="F112" s="463">
        <f>O112+P112+Q112</f>
        <v>258</v>
      </c>
      <c r="G112" s="39"/>
      <c r="H112" s="49"/>
      <c r="I112" s="49"/>
      <c r="J112" s="330">
        <f t="shared" si="115"/>
        <v>0</v>
      </c>
      <c r="K112" s="49"/>
      <c r="L112" s="49"/>
      <c r="M112" s="49"/>
      <c r="N112" s="48"/>
      <c r="O112" s="48">
        <f>O18+O38</f>
        <v>108</v>
      </c>
      <c r="P112" s="48">
        <f>P18+P38</f>
        <v>16</v>
      </c>
      <c r="Q112" s="48">
        <f>Q18+Q38</f>
        <v>134</v>
      </c>
      <c r="R112" s="360"/>
      <c r="S112" s="151"/>
      <c r="T112" s="272"/>
      <c r="U112" s="273"/>
      <c r="V112" s="274"/>
      <c r="W112" s="46">
        <f>W18+W38</f>
        <v>0</v>
      </c>
      <c r="X112" s="275">
        <f>X18+X38</f>
        <v>0</v>
      </c>
      <c r="Y112" s="276"/>
      <c r="Z112" s="273"/>
      <c r="AA112" s="274"/>
      <c r="AB112" s="46">
        <f>AB18+AB38</f>
        <v>42</v>
      </c>
      <c r="AC112" s="277">
        <f>AC18+AC38</f>
        <v>30</v>
      </c>
      <c r="AD112" s="276"/>
      <c r="AE112" s="273"/>
      <c r="AF112" s="274"/>
      <c r="AG112" s="147">
        <f>AG18+AG38</f>
        <v>10</v>
      </c>
      <c r="AH112" s="275">
        <f>AH18+AH38</f>
        <v>18</v>
      </c>
      <c r="AI112" s="276"/>
      <c r="AJ112" s="273"/>
      <c r="AK112" s="274"/>
      <c r="AL112" s="431">
        <f>AL18+AL38</f>
        <v>14</v>
      </c>
      <c r="AM112" s="431">
        <f>AM18+AM38</f>
        <v>22</v>
      </c>
      <c r="AN112" s="272"/>
      <c r="AO112" s="273"/>
      <c r="AP112" s="274"/>
      <c r="AQ112" s="46">
        <f>AQ16+AQ38</f>
        <v>16</v>
      </c>
      <c r="AR112" s="275">
        <f>AR16+AR38</f>
        <v>18</v>
      </c>
      <c r="AS112" s="276"/>
      <c r="AT112" s="273"/>
      <c r="AU112" s="274"/>
      <c r="AV112" s="46">
        <f>AV18+AV38</f>
        <v>12</v>
      </c>
      <c r="AW112" s="278">
        <f>AW18+AW38</f>
        <v>24</v>
      </c>
      <c r="AX112" s="279"/>
      <c r="AY112" s="273"/>
      <c r="AZ112" s="274"/>
      <c r="BA112" s="46">
        <f>BA18+BA38</f>
        <v>0</v>
      </c>
      <c r="BB112" s="275">
        <f>BB18+BB38</f>
        <v>0</v>
      </c>
      <c r="BC112" s="276"/>
      <c r="BD112" s="273"/>
      <c r="BE112" s="274"/>
      <c r="BF112" s="46">
        <f>BF18+BF38</f>
        <v>14</v>
      </c>
      <c r="BG112" s="277">
        <f>BG18+BG38</f>
        <v>22</v>
      </c>
      <c r="BH112" s="19">
        <f t="shared" si="93"/>
        <v>0</v>
      </c>
      <c r="BI112" s="15"/>
      <c r="BJ112" s="15"/>
      <c r="BP112" s="120"/>
    </row>
    <row r="113" spans="1:68" ht="31.15" customHeight="1" x14ac:dyDescent="0.25">
      <c r="A113" s="692" t="s">
        <v>128</v>
      </c>
      <c r="B113" s="693"/>
      <c r="C113" s="164"/>
      <c r="D113" s="47"/>
      <c r="E113" s="457"/>
      <c r="F113" s="113">
        <f>T114+Y114+AD114+AI114+AN114+AS114+AX114+BC114</f>
        <v>0</v>
      </c>
      <c r="G113" s="39"/>
      <c r="H113" s="49"/>
      <c r="I113" s="10"/>
      <c r="J113" s="330">
        <f t="shared" si="115"/>
        <v>0</v>
      </c>
      <c r="K113" s="49"/>
      <c r="L113" s="49"/>
      <c r="M113" s="49"/>
      <c r="N113" s="10"/>
      <c r="O113" s="49"/>
      <c r="P113" s="49"/>
      <c r="Q113" s="49"/>
      <c r="R113" s="359"/>
      <c r="S113" s="205"/>
      <c r="T113" s="386">
        <f>T18+T38</f>
        <v>612</v>
      </c>
      <c r="U113" s="273"/>
      <c r="V113" s="274"/>
      <c r="W113" s="281"/>
      <c r="X113" s="282"/>
      <c r="Y113" s="283">
        <f>Y18+Y38</f>
        <v>787</v>
      </c>
      <c r="Z113" s="273"/>
      <c r="AA113" s="279"/>
      <c r="AB113" s="284"/>
      <c r="AC113" s="285"/>
      <c r="AD113" s="283">
        <f>AD18+AD38</f>
        <v>504</v>
      </c>
      <c r="AE113" s="273"/>
      <c r="AF113" s="274"/>
      <c r="AG113" s="284"/>
      <c r="AH113" s="282"/>
      <c r="AI113" s="283">
        <f>AI18+AI38</f>
        <v>324</v>
      </c>
      <c r="AJ113" s="273"/>
      <c r="AK113" s="279"/>
      <c r="AL113" s="284"/>
      <c r="AM113" s="285"/>
      <c r="AN113" s="280">
        <f>AN18+AN38</f>
        <v>432</v>
      </c>
      <c r="AO113" s="273"/>
      <c r="AP113" s="274"/>
      <c r="AQ113" s="286"/>
      <c r="AR113" s="282"/>
      <c r="AS113" s="283">
        <f>AS18+AS38</f>
        <v>432</v>
      </c>
      <c r="AT113" s="273"/>
      <c r="AU113" s="274"/>
      <c r="AV113" s="286"/>
      <c r="AW113" s="285"/>
      <c r="AX113" s="279">
        <f>AX18+AX38</f>
        <v>502</v>
      </c>
      <c r="AY113" s="273"/>
      <c r="AZ113" s="274"/>
      <c r="BA113" s="286"/>
      <c r="BB113" s="282"/>
      <c r="BC113" s="276">
        <f>BC18+BC38</f>
        <v>216</v>
      </c>
      <c r="BD113" s="273"/>
      <c r="BE113" s="274"/>
      <c r="BF113" s="286"/>
      <c r="BG113" s="287"/>
      <c r="BH113" s="464">
        <f>SUM(T113:BG113)</f>
        <v>3809</v>
      </c>
      <c r="BI113" s="131"/>
      <c r="BJ113" s="53"/>
      <c r="BK113" s="83"/>
      <c r="BP113" s="120"/>
    </row>
    <row r="114" spans="1:68" ht="31.15" customHeight="1" x14ac:dyDescent="0.25">
      <c r="A114" s="692" t="s">
        <v>164</v>
      </c>
      <c r="B114" s="693"/>
      <c r="C114" s="164"/>
      <c r="D114" s="47"/>
      <c r="E114" s="457"/>
      <c r="F114" s="48">
        <f>N116</f>
        <v>1332</v>
      </c>
      <c r="G114" s="39"/>
      <c r="H114" s="49"/>
      <c r="I114" s="10"/>
      <c r="J114" s="330">
        <f t="shared" si="115"/>
        <v>0</v>
      </c>
      <c r="K114" s="49"/>
      <c r="L114" s="49"/>
      <c r="M114" s="49"/>
      <c r="N114" s="10"/>
      <c r="O114" s="49"/>
      <c r="P114" s="49"/>
      <c r="Q114" s="49"/>
      <c r="R114" s="359"/>
      <c r="S114" s="205"/>
      <c r="T114" s="280"/>
      <c r="U114" s="273"/>
      <c r="V114" s="113">
        <f>V66+V67+V73+V74+V80+V81+V87+V88+V94+V95+V100+V101+V111+V107+V108</f>
        <v>0</v>
      </c>
      <c r="W114" s="281"/>
      <c r="X114" s="282"/>
      <c r="Y114" s="283"/>
      <c r="Z114" s="273"/>
      <c r="AA114" s="113">
        <f>AA66+AA67+AA73+AA74+AA80+AA81+AA87+AA88+AA94+AA95+AA100+AA101+AA111+AA107+AA108</f>
        <v>0</v>
      </c>
      <c r="AB114" s="284"/>
      <c r="AC114" s="285"/>
      <c r="AD114" s="283"/>
      <c r="AE114" s="273"/>
      <c r="AF114" s="113">
        <f>AF66+AF67+AF73+AF74+AF80+AF81+AF87+AF88+AF94+AF95+AF100+AF101+AF111+AF107+AF108</f>
        <v>72</v>
      </c>
      <c r="AG114" s="284"/>
      <c r="AH114" s="282"/>
      <c r="AI114" s="283"/>
      <c r="AJ114" s="273"/>
      <c r="AK114" s="113">
        <f>AK66+AK67+AK73+AK74+AK80+AK81+AK87+AK88+AK94+AK95+AK100+AK101+AK111+AK107+AK108</f>
        <v>504</v>
      </c>
      <c r="AL114" s="284"/>
      <c r="AM114" s="285"/>
      <c r="AN114" s="280"/>
      <c r="AO114" s="273"/>
      <c r="AP114" s="113">
        <f>AP66+AP67+AP73+AP74+AP80+AP81+AP87+AP88+AP94+AP95+AP100+AP101+AP111+AP107+AP108</f>
        <v>144</v>
      </c>
      <c r="AQ114" s="286"/>
      <c r="AR114" s="282"/>
      <c r="AS114" s="283"/>
      <c r="AT114" s="273"/>
      <c r="AU114" s="113">
        <f>AU66+AU67+AU73+AU74+AU80+AU81+AU87+AU88+AU94+AU95+AU100+AU101+AU111+AU107+AU108</f>
        <v>432</v>
      </c>
      <c r="AV114" s="46"/>
      <c r="AW114" s="285"/>
      <c r="AX114" s="279"/>
      <c r="AY114" s="273"/>
      <c r="AZ114" s="113">
        <f>AZ66+AZ67+AZ73+AZ74+AZ80+AZ81+AZ87+AZ88+AZ94+AZ95+AZ100+AZ101+AZ111+AZ107+AZ108</f>
        <v>108</v>
      </c>
      <c r="BA114" s="286"/>
      <c r="BB114" s="282"/>
      <c r="BC114" s="276"/>
      <c r="BD114" s="273"/>
      <c r="BE114" s="113">
        <f>BE66+BE67+BE73+BE74+BE80+BE81+BE87+BE88+BE94+BE95+BE100+BE101+BE111</f>
        <v>396</v>
      </c>
      <c r="BF114" s="286"/>
      <c r="BG114" s="287"/>
      <c r="BH114" s="464">
        <f t="shared" ref="BH114:BH131" si="184">SUM(T114:BG114)</f>
        <v>1656</v>
      </c>
      <c r="BI114" s="53"/>
      <c r="BJ114" s="53"/>
      <c r="BK114" s="83"/>
      <c r="BP114" s="120"/>
    </row>
    <row r="115" spans="1:68" x14ac:dyDescent="0.25">
      <c r="A115" s="692" t="s">
        <v>163</v>
      </c>
      <c r="B115" s="693"/>
      <c r="C115" s="164"/>
      <c r="D115" s="47"/>
      <c r="E115" s="457"/>
      <c r="F115" s="113">
        <f>H116-P116</f>
        <v>-3</v>
      </c>
      <c r="G115" s="39"/>
      <c r="H115" s="10"/>
      <c r="I115" s="49"/>
      <c r="J115" s="330">
        <f t="shared" si="115"/>
        <v>0</v>
      </c>
      <c r="K115" s="49"/>
      <c r="L115" s="49"/>
      <c r="M115" s="49"/>
      <c r="N115" s="10"/>
      <c r="O115" s="49"/>
      <c r="P115" s="49"/>
      <c r="Q115" s="49"/>
      <c r="R115" s="359"/>
      <c r="S115" s="205"/>
      <c r="T115" s="272"/>
      <c r="U115" s="288">
        <f>U18+U38</f>
        <v>0</v>
      </c>
      <c r="V115" s="113"/>
      <c r="W115" s="281"/>
      <c r="X115" s="282"/>
      <c r="Y115" s="283"/>
      <c r="Z115" s="288">
        <f>Z18+Z38</f>
        <v>5</v>
      </c>
      <c r="AA115" s="289"/>
      <c r="AB115" s="147"/>
      <c r="AC115" s="285"/>
      <c r="AD115" s="283"/>
      <c r="AE115" s="288">
        <f>AE18+AE38</f>
        <v>8</v>
      </c>
      <c r="AF115" s="113"/>
      <c r="AG115" s="147"/>
      <c r="AH115" s="282"/>
      <c r="AI115" s="283"/>
      <c r="AJ115" s="288">
        <f>AJ18+AJ38</f>
        <v>0</v>
      </c>
      <c r="AK115" s="289"/>
      <c r="AL115" s="147"/>
      <c r="AM115" s="285"/>
      <c r="AN115" s="280"/>
      <c r="AO115" s="288">
        <f>AO18+AO38</f>
        <v>2</v>
      </c>
      <c r="AP115" s="113"/>
      <c r="AQ115" s="46"/>
      <c r="AR115" s="282"/>
      <c r="AS115" s="283"/>
      <c r="AT115" s="288">
        <f>AT18+AT38</f>
        <v>0</v>
      </c>
      <c r="AU115" s="113"/>
      <c r="AV115" s="46"/>
      <c r="AW115" s="285"/>
      <c r="AX115" s="279"/>
      <c r="AY115" s="288">
        <f>AY18+AY38</f>
        <v>2</v>
      </c>
      <c r="AZ115" s="113"/>
      <c r="BA115" s="286"/>
      <c r="BB115" s="282"/>
      <c r="BC115" s="276"/>
      <c r="BD115" s="288">
        <f>BD18+BD38</f>
        <v>0</v>
      </c>
      <c r="BE115" s="274"/>
      <c r="BF115" s="286"/>
      <c r="BG115" s="287"/>
      <c r="BH115" s="464">
        <f t="shared" si="184"/>
        <v>17</v>
      </c>
      <c r="BI115" s="53"/>
      <c r="BJ115" s="53"/>
      <c r="BK115" s="83"/>
      <c r="BP115" s="120"/>
    </row>
    <row r="116" spans="1:68" x14ac:dyDescent="0.25">
      <c r="A116" s="703" t="s">
        <v>100</v>
      </c>
      <c r="B116" s="704"/>
      <c r="C116" s="484"/>
      <c r="D116" s="47">
        <v>5724</v>
      </c>
      <c r="E116" s="457"/>
      <c r="F116" s="113">
        <f>SUM(F112:F115)</f>
        <v>1587</v>
      </c>
      <c r="G116" s="114">
        <f>G18+G38</f>
        <v>2484</v>
      </c>
      <c r="H116" s="113">
        <f>H18+H38</f>
        <v>13</v>
      </c>
      <c r="I116" s="113">
        <f>I18+I38</f>
        <v>3590</v>
      </c>
      <c r="J116" s="330">
        <f t="shared" si="115"/>
        <v>3438</v>
      </c>
      <c r="K116" s="48">
        <f t="shared" ref="K116:S116" si="185">K18+K38</f>
        <v>1701</v>
      </c>
      <c r="L116" s="48">
        <f t="shared" si="185"/>
        <v>1721</v>
      </c>
      <c r="M116" s="48">
        <f t="shared" si="185"/>
        <v>16</v>
      </c>
      <c r="N116" s="48">
        <f t="shared" si="185"/>
        <v>1332</v>
      </c>
      <c r="O116" s="48">
        <f t="shared" si="185"/>
        <v>108</v>
      </c>
      <c r="P116" s="48">
        <f t="shared" si="185"/>
        <v>16</v>
      </c>
      <c r="Q116" s="48">
        <f t="shared" si="185"/>
        <v>134</v>
      </c>
      <c r="R116" s="361">
        <f t="shared" si="185"/>
        <v>4248</v>
      </c>
      <c r="S116" s="361">
        <f t="shared" si="185"/>
        <v>4626</v>
      </c>
      <c r="T116" s="705">
        <f>T113+U115+V114+W112+X112</f>
        <v>612</v>
      </c>
      <c r="U116" s="697"/>
      <c r="V116" s="697"/>
      <c r="W116" s="697"/>
      <c r="X116" s="698"/>
      <c r="Y116" s="699">
        <f>Y113+Z115+AA114+AB112+AC112</f>
        <v>864</v>
      </c>
      <c r="Z116" s="697"/>
      <c r="AA116" s="697"/>
      <c r="AB116" s="697"/>
      <c r="AC116" s="700"/>
      <c r="AD116" s="696">
        <f>AD113+AE115+AF114+AG112+AH112</f>
        <v>612</v>
      </c>
      <c r="AE116" s="697"/>
      <c r="AF116" s="697"/>
      <c r="AG116" s="697"/>
      <c r="AH116" s="698"/>
      <c r="AI116" s="712">
        <f>AI113+AJ115+AK114+AL112+AM112</f>
        <v>864</v>
      </c>
      <c r="AJ116" s="697"/>
      <c r="AK116" s="697"/>
      <c r="AL116" s="697"/>
      <c r="AM116" s="700"/>
      <c r="AN116" s="696">
        <f>AN113+AO115+AP114+AQ112+AR112</f>
        <v>612</v>
      </c>
      <c r="AO116" s="697"/>
      <c r="AP116" s="697"/>
      <c r="AQ116" s="697"/>
      <c r="AR116" s="698"/>
      <c r="AS116" s="699">
        <f>AS113+AT115+AU114+AV112+AW112</f>
        <v>900</v>
      </c>
      <c r="AT116" s="697"/>
      <c r="AU116" s="697"/>
      <c r="AV116" s="697"/>
      <c r="AW116" s="700"/>
      <c r="AX116" s="696">
        <f>AX113+AY115+AZ114+BA112+BB112</f>
        <v>612</v>
      </c>
      <c r="AY116" s="697"/>
      <c r="AZ116" s="697"/>
      <c r="BA116" s="697"/>
      <c r="BB116" s="698"/>
      <c r="BC116" s="699">
        <f>BC113+BD115+BE114+BF112+BG112</f>
        <v>648</v>
      </c>
      <c r="BD116" s="697"/>
      <c r="BE116" s="697"/>
      <c r="BF116" s="697"/>
      <c r="BG116" s="700"/>
      <c r="BH116" s="464">
        <f t="shared" si="184"/>
        <v>5724</v>
      </c>
      <c r="BI116" s="53"/>
      <c r="BJ116" s="131"/>
      <c r="BK116" s="83"/>
      <c r="BP116" s="120"/>
    </row>
    <row r="117" spans="1:68" ht="57" x14ac:dyDescent="0.25">
      <c r="A117" s="426" t="s">
        <v>101</v>
      </c>
      <c r="B117" s="427" t="s">
        <v>177</v>
      </c>
      <c r="C117" s="55"/>
      <c r="D117" s="559">
        <v>216</v>
      </c>
      <c r="E117" s="455">
        <v>0</v>
      </c>
      <c r="F117" s="166">
        <v>216</v>
      </c>
      <c r="G117" s="39"/>
      <c r="H117" s="54"/>
      <c r="I117" s="166"/>
      <c r="J117" s="330">
        <f t="shared" si="115"/>
        <v>0</v>
      </c>
      <c r="K117" s="54"/>
      <c r="L117" s="54"/>
      <c r="M117" s="54"/>
      <c r="N117" s="54"/>
      <c r="O117" s="54"/>
      <c r="P117" s="54"/>
      <c r="Q117" s="54"/>
      <c r="R117" s="359"/>
      <c r="S117" s="205"/>
      <c r="T117" s="192"/>
      <c r="U117" s="50"/>
      <c r="V117" s="49"/>
      <c r="W117" s="13"/>
      <c r="X117" s="182"/>
      <c r="Y117" s="165"/>
      <c r="Z117" s="50"/>
      <c r="AA117" s="222"/>
      <c r="AB117" s="148"/>
      <c r="AC117" s="109"/>
      <c r="AD117" s="165"/>
      <c r="AE117" s="50"/>
      <c r="AF117" s="49"/>
      <c r="AG117" s="148"/>
      <c r="AH117" s="182"/>
      <c r="AI117" s="165"/>
      <c r="AJ117" s="50"/>
      <c r="AK117" s="222"/>
      <c r="AL117" s="148"/>
      <c r="AM117" s="109"/>
      <c r="AN117" s="192"/>
      <c r="AO117" s="50"/>
      <c r="AP117" s="49"/>
      <c r="AQ117" s="51"/>
      <c r="AR117" s="182"/>
      <c r="AS117" s="103"/>
      <c r="AT117" s="56"/>
      <c r="AU117" s="10"/>
      <c r="AV117" s="52"/>
      <c r="AW117" s="110"/>
      <c r="AX117" s="487"/>
      <c r="AY117" s="56"/>
      <c r="AZ117" s="10"/>
      <c r="BA117" s="52"/>
      <c r="BB117" s="183"/>
      <c r="BC117" s="387">
        <v>216</v>
      </c>
      <c r="BD117" s="56"/>
      <c r="BE117" s="10"/>
      <c r="BF117" s="52"/>
      <c r="BG117" s="259"/>
      <c r="BH117" s="464">
        <f t="shared" si="184"/>
        <v>216</v>
      </c>
      <c r="BI117" s="53"/>
      <c r="BJ117" s="53"/>
      <c r="BK117" s="83"/>
      <c r="BP117" s="120"/>
    </row>
    <row r="118" spans="1:68" x14ac:dyDescent="0.25">
      <c r="A118" s="701" t="s">
        <v>102</v>
      </c>
      <c r="B118" s="702"/>
      <c r="C118" s="165"/>
      <c r="D118" s="47">
        <v>5940</v>
      </c>
      <c r="E118" s="457"/>
      <c r="F118" s="564">
        <f>SUM(F116:F117)</f>
        <v>1803</v>
      </c>
      <c r="G118" s="39"/>
      <c r="H118" s="10"/>
      <c r="I118" s="10"/>
      <c r="J118" s="330">
        <f t="shared" si="115"/>
        <v>0</v>
      </c>
      <c r="K118" s="10"/>
      <c r="L118" s="10"/>
      <c r="M118" s="10"/>
      <c r="N118" s="10"/>
      <c r="O118" s="10"/>
      <c r="P118" s="10"/>
      <c r="Q118" s="10"/>
      <c r="R118" s="362"/>
      <c r="S118" s="206"/>
      <c r="T118" s="211"/>
      <c r="U118" s="50"/>
      <c r="V118" s="49"/>
      <c r="W118" s="13"/>
      <c r="X118" s="182"/>
      <c r="Y118" s="165"/>
      <c r="Z118" s="50"/>
      <c r="AA118" s="222"/>
      <c r="AB118" s="148"/>
      <c r="AC118" s="109"/>
      <c r="AD118" s="165"/>
      <c r="AE118" s="50"/>
      <c r="AF118" s="49"/>
      <c r="AG118" s="148"/>
      <c r="AH118" s="182"/>
      <c r="AI118" s="165"/>
      <c r="AJ118" s="50"/>
      <c r="AK118" s="222"/>
      <c r="AL118" s="148"/>
      <c r="AM118" s="109"/>
      <c r="AN118" s="192"/>
      <c r="AO118" s="50"/>
      <c r="AP118" s="49"/>
      <c r="AQ118" s="51"/>
      <c r="AR118" s="182"/>
      <c r="AS118" s="387"/>
      <c r="AT118" s="56"/>
      <c r="AU118" s="10"/>
      <c r="AV118" s="52"/>
      <c r="AW118" s="110"/>
      <c r="AX118" s="487"/>
      <c r="AY118" s="56"/>
      <c r="AZ118" s="10"/>
      <c r="BA118" s="52"/>
      <c r="BB118" s="183"/>
      <c r="BC118" s="387"/>
      <c r="BD118" s="56"/>
      <c r="BE118" s="10"/>
      <c r="BF118" s="52"/>
      <c r="BG118" s="259"/>
      <c r="BH118" s="464">
        <f t="shared" si="184"/>
        <v>0</v>
      </c>
      <c r="BI118" s="53"/>
      <c r="BJ118" s="53"/>
      <c r="BK118" s="53"/>
      <c r="BP118" s="120"/>
    </row>
    <row r="119" spans="1:68" x14ac:dyDescent="0.25">
      <c r="A119" s="426"/>
      <c r="B119" s="428" t="s">
        <v>178</v>
      </c>
      <c r="C119" s="57"/>
      <c r="D119" s="47"/>
      <c r="E119" s="457"/>
      <c r="F119" s="166"/>
      <c r="G119" s="39"/>
      <c r="H119" s="166"/>
      <c r="I119" s="166"/>
      <c r="J119" s="330">
        <f t="shared" si="115"/>
        <v>0</v>
      </c>
      <c r="K119" s="166"/>
      <c r="L119" s="166"/>
      <c r="M119" s="166"/>
      <c r="N119" s="166"/>
      <c r="O119" s="166"/>
      <c r="P119" s="166"/>
      <c r="Q119" s="166"/>
      <c r="R119" s="362"/>
      <c r="S119" s="206"/>
      <c r="T119" s="193"/>
      <c r="U119" s="56"/>
      <c r="V119" s="10"/>
      <c r="W119" s="13"/>
      <c r="X119" s="183"/>
      <c r="Y119" s="103"/>
      <c r="Z119" s="56"/>
      <c r="AA119" s="487"/>
      <c r="AB119" s="149"/>
      <c r="AC119" s="110"/>
      <c r="AD119" s="103"/>
      <c r="AE119" s="56"/>
      <c r="AF119" s="10"/>
      <c r="AG119" s="149"/>
      <c r="AH119" s="183"/>
      <c r="AI119" s="103"/>
      <c r="AJ119" s="56"/>
      <c r="AK119" s="487"/>
      <c r="AL119" s="149"/>
      <c r="AM119" s="110"/>
      <c r="AN119" s="193"/>
      <c r="AO119" s="56"/>
      <c r="AP119" s="10"/>
      <c r="AQ119" s="52"/>
      <c r="AR119" s="183"/>
      <c r="AS119" s="101"/>
      <c r="AT119" s="4"/>
      <c r="AU119" s="3"/>
      <c r="AV119" s="13"/>
      <c r="AW119" s="108"/>
      <c r="AX119" s="223"/>
      <c r="AY119" s="4"/>
      <c r="AZ119" s="3"/>
      <c r="BA119" s="13"/>
      <c r="BB119" s="181"/>
      <c r="BC119" s="102"/>
      <c r="BD119" s="4"/>
      <c r="BE119" s="3" t="s">
        <v>103</v>
      </c>
      <c r="BF119" s="13"/>
      <c r="BG119" s="258"/>
      <c r="BH119" s="464">
        <f t="shared" si="184"/>
        <v>0</v>
      </c>
      <c r="BI119" s="53"/>
      <c r="BJ119" s="53"/>
      <c r="BK119" s="53"/>
    </row>
    <row r="120" spans="1:68" x14ac:dyDescent="0.25">
      <c r="A120" s="426"/>
      <c r="B120" s="428" t="s">
        <v>104</v>
      </c>
      <c r="C120" s="57"/>
      <c r="D120" s="47"/>
      <c r="E120" s="457"/>
      <c r="F120" s="166"/>
      <c r="G120" s="39"/>
      <c r="H120" s="166"/>
      <c r="I120" s="166"/>
      <c r="J120" s="330">
        <f t="shared" si="115"/>
        <v>0</v>
      </c>
      <c r="K120" s="166"/>
      <c r="L120" s="166"/>
      <c r="M120" s="166"/>
      <c r="N120" s="166"/>
      <c r="O120" s="166"/>
      <c r="P120" s="166"/>
      <c r="Q120" s="166"/>
      <c r="R120" s="362"/>
      <c r="S120" s="206"/>
      <c r="T120" s="193"/>
      <c r="U120" s="56"/>
      <c r="V120" s="10"/>
      <c r="W120" s="13"/>
      <c r="X120" s="183"/>
      <c r="Y120" s="103"/>
      <c r="Z120" s="56"/>
      <c r="AA120" s="487"/>
      <c r="AB120" s="149"/>
      <c r="AC120" s="110"/>
      <c r="AD120" s="103"/>
      <c r="AE120" s="56"/>
      <c r="AF120" s="10"/>
      <c r="AG120" s="149"/>
      <c r="AH120" s="183"/>
      <c r="AI120" s="103"/>
      <c r="AJ120" s="56"/>
      <c r="AK120" s="487"/>
      <c r="AL120" s="149"/>
      <c r="AM120" s="110"/>
      <c r="AN120" s="193"/>
      <c r="AO120" s="56"/>
      <c r="AP120" s="10"/>
      <c r="AQ120" s="52"/>
      <c r="AR120" s="183"/>
      <c r="AS120" s="101"/>
      <c r="AT120" s="4"/>
      <c r="AU120" s="3"/>
      <c r="AV120" s="13"/>
      <c r="AW120" s="108"/>
      <c r="AX120" s="223"/>
      <c r="AY120" s="4"/>
      <c r="AZ120" s="3"/>
      <c r="BA120" s="13"/>
      <c r="BB120" s="181"/>
      <c r="BC120" s="102"/>
      <c r="BD120" s="4"/>
      <c r="BE120" s="3" t="s">
        <v>103</v>
      </c>
      <c r="BF120" s="13"/>
      <c r="BG120" s="258"/>
      <c r="BH120" s="464">
        <f t="shared" si="184"/>
        <v>0</v>
      </c>
      <c r="BI120" s="53"/>
      <c r="BJ120" s="53"/>
      <c r="BK120" s="53"/>
    </row>
    <row r="121" spans="1:68" hidden="1" x14ac:dyDescent="0.25">
      <c r="A121" s="60"/>
      <c r="B121" s="61"/>
      <c r="C121" s="84"/>
      <c r="D121" s="86"/>
      <c r="E121" s="87"/>
      <c r="F121" s="67"/>
      <c r="G121" s="67"/>
      <c r="H121" s="88"/>
      <c r="I121" s="89"/>
      <c r="J121" s="3">
        <f t="shared" si="115"/>
        <v>0</v>
      </c>
      <c r="K121" s="62"/>
      <c r="L121" s="63"/>
      <c r="M121" s="63"/>
      <c r="N121" s="63"/>
      <c r="O121" s="63" t="s">
        <v>122</v>
      </c>
      <c r="P121" s="63"/>
      <c r="Q121" s="64"/>
      <c r="R121" s="363"/>
      <c r="S121" s="207"/>
      <c r="T121" s="194">
        <v>16</v>
      </c>
      <c r="U121" s="56"/>
      <c r="V121" s="10"/>
      <c r="W121" s="13"/>
      <c r="X121" s="183"/>
      <c r="Y121" s="64">
        <v>23</v>
      </c>
      <c r="Z121" s="56"/>
      <c r="AA121" s="487"/>
      <c r="AB121" s="149"/>
      <c r="AC121" s="110"/>
      <c r="AD121" s="64">
        <v>16</v>
      </c>
      <c r="AE121" s="56"/>
      <c r="AF121" s="10"/>
      <c r="AG121" s="149"/>
      <c r="AH121" s="183"/>
      <c r="AI121" s="64">
        <v>16</v>
      </c>
      <c r="AJ121" s="56"/>
      <c r="AK121" s="487"/>
      <c r="AL121" s="149"/>
      <c r="AM121" s="110"/>
      <c r="AN121" s="194">
        <v>17</v>
      </c>
      <c r="AO121" s="56"/>
      <c r="AP121" s="10"/>
      <c r="AQ121" s="52"/>
      <c r="AR121" s="183"/>
      <c r="AS121" s="64">
        <v>5</v>
      </c>
      <c r="AT121" s="56"/>
      <c r="AU121" s="10"/>
      <c r="AV121" s="52"/>
      <c r="AW121" s="110"/>
      <c r="AX121" s="487"/>
      <c r="AY121" s="56"/>
      <c r="AZ121" s="10"/>
      <c r="BA121" s="52"/>
      <c r="BB121" s="183"/>
      <c r="BC121" s="387"/>
      <c r="BD121" s="56"/>
      <c r="BE121" s="10"/>
      <c r="BF121" s="52"/>
      <c r="BG121" s="259"/>
      <c r="BH121" s="464">
        <f t="shared" si="184"/>
        <v>93</v>
      </c>
      <c r="BI121" s="53"/>
      <c r="BJ121" s="53"/>
      <c r="BK121" s="53"/>
    </row>
    <row r="122" spans="1:68" ht="20.100000000000001" customHeight="1" x14ac:dyDescent="0.25">
      <c r="A122" s="65" t="s">
        <v>105</v>
      </c>
      <c r="B122" s="66"/>
      <c r="C122" s="85"/>
      <c r="D122" s="86"/>
      <c r="E122" s="87"/>
      <c r="F122" s="67"/>
      <c r="G122" s="67"/>
      <c r="H122" s="88"/>
      <c r="I122" s="640" t="s">
        <v>106</v>
      </c>
      <c r="J122" s="90"/>
      <c r="K122" s="706" t="s">
        <v>107</v>
      </c>
      <c r="L122" s="707"/>
      <c r="M122" s="707"/>
      <c r="N122" s="707"/>
      <c r="O122" s="707"/>
      <c r="P122" s="707"/>
      <c r="Q122" s="708"/>
      <c r="R122" s="364"/>
      <c r="S122" s="208"/>
      <c r="T122" s="469">
        <f>T113</f>
        <v>612</v>
      </c>
      <c r="U122" s="4">
        <f>U115</f>
        <v>0</v>
      </c>
      <c r="V122" s="3"/>
      <c r="W122" s="13"/>
      <c r="X122" s="181"/>
      <c r="Y122" s="298">
        <f>Y113</f>
        <v>787</v>
      </c>
      <c r="Z122" s="4">
        <f>Z115</f>
        <v>5</v>
      </c>
      <c r="AA122" s="487"/>
      <c r="AB122" s="149"/>
      <c r="AC122" s="110"/>
      <c r="AD122" s="301">
        <f>AD113</f>
        <v>504</v>
      </c>
      <c r="AE122" s="4">
        <f>AE115</f>
        <v>8</v>
      </c>
      <c r="AF122" s="3"/>
      <c r="AG122" s="146"/>
      <c r="AH122" s="181"/>
      <c r="AI122" s="301">
        <f>AI113</f>
        <v>324</v>
      </c>
      <c r="AJ122" s="4">
        <f>AJ115</f>
        <v>0</v>
      </c>
      <c r="AK122" s="223"/>
      <c r="AL122" s="146"/>
      <c r="AM122" s="108"/>
      <c r="AN122" s="302">
        <f>AN113</f>
        <v>432</v>
      </c>
      <c r="AO122" s="295">
        <f>AO115</f>
        <v>2</v>
      </c>
      <c r="AP122" s="296"/>
      <c r="AQ122" s="13"/>
      <c r="AR122" s="181"/>
      <c r="AS122" s="301">
        <f>AS113</f>
        <v>432</v>
      </c>
      <c r="AT122" s="295">
        <f>AT115</f>
        <v>0</v>
      </c>
      <c r="AU122" s="296"/>
      <c r="AV122" s="281"/>
      <c r="AW122" s="300"/>
      <c r="AX122" s="299">
        <f>AX113</f>
        <v>502</v>
      </c>
      <c r="AY122" s="295">
        <f>AY115</f>
        <v>2</v>
      </c>
      <c r="AZ122" s="296"/>
      <c r="BA122" s="281"/>
      <c r="BB122" s="297"/>
      <c r="BC122" s="301">
        <f>BC113</f>
        <v>216</v>
      </c>
      <c r="BD122" s="295">
        <f>BD115</f>
        <v>0</v>
      </c>
      <c r="BE122" s="296"/>
      <c r="BF122" s="281"/>
      <c r="BG122" s="379"/>
      <c r="BH122" s="464">
        <f t="shared" si="184"/>
        <v>3826</v>
      </c>
      <c r="BI122" s="53"/>
      <c r="BJ122" s="53"/>
      <c r="BK122" s="53"/>
    </row>
    <row r="123" spans="1:68" ht="20.100000000000001" customHeight="1" x14ac:dyDescent="0.25">
      <c r="A123" s="68" t="s">
        <v>108</v>
      </c>
      <c r="B123" s="69"/>
      <c r="C123" s="71"/>
      <c r="D123" s="87"/>
      <c r="E123" s="87"/>
      <c r="F123" s="18"/>
      <c r="G123" s="18"/>
      <c r="H123" s="91"/>
      <c r="I123" s="641"/>
      <c r="J123" s="92"/>
      <c r="K123" s="706" t="s">
        <v>109</v>
      </c>
      <c r="L123" s="707"/>
      <c r="M123" s="707"/>
      <c r="N123" s="707"/>
      <c r="O123" s="707"/>
      <c r="P123" s="707"/>
      <c r="Q123" s="708"/>
      <c r="R123" s="364"/>
      <c r="S123" s="208"/>
      <c r="T123" s="190">
        <f>V66+V73+V80+V87+V94+V100</f>
        <v>0</v>
      </c>
      <c r="U123" s="56"/>
      <c r="V123" s="10"/>
      <c r="W123" s="13"/>
      <c r="X123" s="183"/>
      <c r="Y123" s="101">
        <f>AA66+AA73+AA80+AA87+AA94+AA100</f>
        <v>0</v>
      </c>
      <c r="Z123" s="56"/>
      <c r="AA123" s="487"/>
      <c r="AB123" s="149"/>
      <c r="AC123" s="110"/>
      <c r="AD123" s="190">
        <f>AF66+AF73+AF80+AF87+AF94+AF100</f>
        <v>0</v>
      </c>
      <c r="AE123" s="56"/>
      <c r="AF123" s="10"/>
      <c r="AG123" s="149"/>
      <c r="AH123" s="183"/>
      <c r="AI123" s="101">
        <f>AK66+AK73+AK80+AK87+AK94+AK100</f>
        <v>108</v>
      </c>
      <c r="AJ123" s="4"/>
      <c r="AK123" s="223"/>
      <c r="AL123" s="146"/>
      <c r="AM123" s="108"/>
      <c r="AN123" s="190">
        <f>AP66+AP73+AP80+AP87+AP94+AP100</f>
        <v>72</v>
      </c>
      <c r="AO123" s="295"/>
      <c r="AP123" s="296"/>
      <c r="AQ123" s="13"/>
      <c r="AR123" s="181"/>
      <c r="AS123" s="101">
        <f>AU66+AU73+AU80+AU87+AU94+AU100</f>
        <v>108</v>
      </c>
      <c r="AT123" s="295"/>
      <c r="AU123" s="296"/>
      <c r="AV123" s="281"/>
      <c r="AW123" s="300"/>
      <c r="AX123" s="190">
        <f>AZ66+AZ73+AZ80+AZ87+AZ94+AZ100</f>
        <v>36</v>
      </c>
      <c r="AY123" s="378"/>
      <c r="AZ123" s="1"/>
      <c r="BA123" s="281"/>
      <c r="BB123" s="297"/>
      <c r="BC123" s="101">
        <f>BE66+BE73+BE80+BE87+BE94+BE100</f>
        <v>72</v>
      </c>
      <c r="BD123" s="4"/>
      <c r="BE123" s="1"/>
      <c r="BF123" s="13"/>
      <c r="BG123" s="146"/>
      <c r="BH123" s="489">
        <f t="shared" si="184"/>
        <v>396</v>
      </c>
      <c r="BI123" s="53"/>
      <c r="BJ123" s="53"/>
      <c r="BK123" s="53"/>
    </row>
    <row r="124" spans="1:68" ht="20.100000000000001" customHeight="1" x14ac:dyDescent="0.25">
      <c r="A124" s="70" t="s">
        <v>179</v>
      </c>
      <c r="B124" s="71"/>
      <c r="C124" s="71"/>
      <c r="D124" s="87"/>
      <c r="E124" s="87"/>
      <c r="F124" s="18"/>
      <c r="G124" s="18"/>
      <c r="H124" s="91"/>
      <c r="I124" s="641"/>
      <c r="J124" s="92"/>
      <c r="K124" s="706" t="s">
        <v>110</v>
      </c>
      <c r="L124" s="707"/>
      <c r="M124" s="707"/>
      <c r="N124" s="707"/>
      <c r="O124" s="707"/>
      <c r="P124" s="707"/>
      <c r="Q124" s="708"/>
      <c r="R124" s="364"/>
      <c r="S124" s="208"/>
      <c r="T124" s="190">
        <f>V67+V74+V81+V88+V95+V101</f>
        <v>0</v>
      </c>
      <c r="U124" s="56"/>
      <c r="V124" s="10"/>
      <c r="W124" s="13"/>
      <c r="X124" s="183"/>
      <c r="Y124" s="101">
        <f>AA67+AA74+AA81+AA88+AA95+AA101</f>
        <v>0</v>
      </c>
      <c r="Z124" s="56"/>
      <c r="AA124" s="487"/>
      <c r="AB124" s="149"/>
      <c r="AC124" s="110"/>
      <c r="AD124" s="190">
        <f>AF67+AF74+AF81+AF88+AF95+AF101</f>
        <v>0</v>
      </c>
      <c r="AE124" s="56"/>
      <c r="AF124" s="10"/>
      <c r="AG124" s="149"/>
      <c r="AH124" s="183"/>
      <c r="AI124" s="101">
        <f>AK67+AK74+AK81+AK88+AK95+AK101</f>
        <v>144</v>
      </c>
      <c r="AJ124" s="4"/>
      <c r="AK124" s="223"/>
      <c r="AL124" s="146"/>
      <c r="AM124" s="108"/>
      <c r="AN124" s="190">
        <f>AP67+AP74+AP81+AP88+AP95+AP101</f>
        <v>72</v>
      </c>
      <c r="AO124" s="295"/>
      <c r="AP124" s="296"/>
      <c r="AQ124" s="13"/>
      <c r="AR124" s="181"/>
      <c r="AS124" s="101">
        <f>AU67+AU74+AU81+AU88+AU95+AU101</f>
        <v>324</v>
      </c>
      <c r="AT124" s="295"/>
      <c r="AU124" s="296"/>
      <c r="AV124" s="281"/>
      <c r="AW124" s="300"/>
      <c r="AX124" s="190">
        <f>AZ67+AZ74+AZ81+AZ88+AZ95+AZ101</f>
        <v>72</v>
      </c>
      <c r="AY124" s="295"/>
      <c r="AZ124" s="296"/>
      <c r="BA124" s="281"/>
      <c r="BB124" s="297"/>
      <c r="BC124" s="101">
        <f>BE67+BE74+BE81+BE88+BE95+BE101</f>
        <v>180</v>
      </c>
      <c r="BD124" s="4"/>
      <c r="BE124" s="3"/>
      <c r="BF124" s="13"/>
      <c r="BG124" s="146"/>
      <c r="BH124" s="489">
        <f t="shared" si="184"/>
        <v>792</v>
      </c>
      <c r="BI124" s="53"/>
      <c r="BJ124" s="53"/>
      <c r="BK124" s="53"/>
    </row>
    <row r="125" spans="1:68" ht="20.100000000000001" customHeight="1" x14ac:dyDescent="0.25">
      <c r="A125" s="70" t="s">
        <v>180</v>
      </c>
      <c r="B125" s="71"/>
      <c r="C125" s="71"/>
      <c r="D125" s="87"/>
      <c r="E125" s="87"/>
      <c r="F125" s="18"/>
      <c r="G125" s="18"/>
      <c r="H125" s="91"/>
      <c r="I125" s="641"/>
      <c r="J125" s="92"/>
      <c r="K125" s="706" t="s">
        <v>111</v>
      </c>
      <c r="L125" s="707"/>
      <c r="M125" s="707"/>
      <c r="N125" s="707"/>
      <c r="O125" s="707"/>
      <c r="P125" s="707"/>
      <c r="Q125" s="708"/>
      <c r="R125" s="364"/>
      <c r="S125" s="208"/>
      <c r="T125" s="190">
        <f>V111</f>
        <v>0</v>
      </c>
      <c r="U125" s="56"/>
      <c r="V125" s="10"/>
      <c r="W125" s="13"/>
      <c r="X125" s="183"/>
      <c r="Y125" s="101">
        <f t="shared" ref="Y125:BC125" si="186">AA111</f>
        <v>0</v>
      </c>
      <c r="Z125" s="56"/>
      <c r="AA125" s="487"/>
      <c r="AB125" s="149"/>
      <c r="AC125" s="110"/>
      <c r="AD125" s="190">
        <f t="shared" si="186"/>
        <v>0</v>
      </c>
      <c r="AE125" s="56"/>
      <c r="AF125" s="10"/>
      <c r="AG125" s="149"/>
      <c r="AH125" s="183"/>
      <c r="AI125" s="101">
        <f t="shared" si="186"/>
        <v>0</v>
      </c>
      <c r="AJ125" s="56"/>
      <c r="AK125" s="487"/>
      <c r="AL125" s="149"/>
      <c r="AM125" s="110"/>
      <c r="AN125" s="190">
        <f t="shared" si="186"/>
        <v>0</v>
      </c>
      <c r="AO125" s="288"/>
      <c r="AP125" s="113"/>
      <c r="AQ125" s="52"/>
      <c r="AR125" s="183"/>
      <c r="AS125" s="101">
        <f t="shared" si="186"/>
        <v>0</v>
      </c>
      <c r="AT125" s="295"/>
      <c r="AU125" s="296"/>
      <c r="AV125" s="281"/>
      <c r="AW125" s="300"/>
      <c r="AX125" s="299">
        <f>AZ111</f>
        <v>0</v>
      </c>
      <c r="AY125" s="295"/>
      <c r="AZ125" s="296"/>
      <c r="BA125" s="281"/>
      <c r="BB125" s="297"/>
      <c r="BC125" s="101">
        <f t="shared" si="186"/>
        <v>144</v>
      </c>
      <c r="BD125" s="4"/>
      <c r="BE125" s="3"/>
      <c r="BF125" s="13"/>
      <c r="BG125" s="488"/>
      <c r="BH125" s="489">
        <f t="shared" si="184"/>
        <v>144</v>
      </c>
      <c r="BI125" s="490">
        <f>SUM(BH123:BH125)</f>
        <v>1332</v>
      </c>
      <c r="BJ125" s="491">
        <f>BI125-900</f>
        <v>432</v>
      </c>
      <c r="BK125" s="466" t="s">
        <v>190</v>
      </c>
    </row>
    <row r="126" spans="1:68" s="59" customFormat="1" ht="15.75" hidden="1" customHeight="1" x14ac:dyDescent="0.25">
      <c r="A126" s="72"/>
      <c r="B126" s="72"/>
      <c r="C126" s="71"/>
      <c r="D126" s="87"/>
      <c r="E126" s="87"/>
      <c r="F126" s="18"/>
      <c r="G126" s="18"/>
      <c r="H126" s="91"/>
      <c r="I126" s="641"/>
      <c r="J126" s="486"/>
      <c r="K126" s="709" t="s">
        <v>112</v>
      </c>
      <c r="L126" s="710"/>
      <c r="M126" s="58"/>
      <c r="N126" s="58"/>
      <c r="O126" s="58"/>
      <c r="P126" s="58"/>
      <c r="Q126" s="58"/>
      <c r="R126" s="362"/>
      <c r="S126" s="206"/>
      <c r="T126" s="195"/>
      <c r="U126" s="56"/>
      <c r="V126" s="10"/>
      <c r="W126" s="13"/>
      <c r="X126" s="183"/>
      <c r="Y126" s="104"/>
      <c r="Z126" s="58"/>
      <c r="AA126" s="487"/>
      <c r="AB126" s="149"/>
      <c r="AC126" s="111"/>
      <c r="AD126" s="104"/>
      <c r="AE126" s="58"/>
      <c r="AF126" s="10"/>
      <c r="AG126" s="149"/>
      <c r="AH126" s="184"/>
      <c r="AI126" s="104"/>
      <c r="AJ126" s="58"/>
      <c r="AK126" s="487"/>
      <c r="AL126" s="149"/>
      <c r="AM126" s="111"/>
      <c r="AN126" s="195"/>
      <c r="AO126" s="58"/>
      <c r="AP126" s="10"/>
      <c r="AQ126" s="52"/>
      <c r="AR126" s="183"/>
      <c r="AS126" s="104"/>
      <c r="AT126" s="58"/>
      <c r="AU126" s="10"/>
      <c r="AV126" s="52"/>
      <c r="AW126" s="111"/>
      <c r="AX126" s="299"/>
      <c r="AY126" s="56"/>
      <c r="AZ126" s="10"/>
      <c r="BA126" s="58"/>
      <c r="BB126" s="297"/>
      <c r="BC126" s="387"/>
      <c r="BD126" s="56"/>
      <c r="BE126" s="10"/>
      <c r="BF126" s="58"/>
      <c r="BG126" s="260"/>
      <c r="BH126" s="464">
        <f t="shared" si="184"/>
        <v>0</v>
      </c>
      <c r="BI126" s="53"/>
      <c r="BJ126" s="53"/>
      <c r="BK126" s="53"/>
      <c r="BP126" s="121"/>
    </row>
    <row r="127" spans="1:68" s="59" customFormat="1" hidden="1" x14ac:dyDescent="0.25">
      <c r="A127" s="72"/>
      <c r="B127" s="72"/>
      <c r="C127" s="71"/>
      <c r="D127" s="87"/>
      <c r="E127" s="87"/>
      <c r="F127" s="18"/>
      <c r="G127" s="18"/>
      <c r="H127" s="91"/>
      <c r="I127" s="641"/>
      <c r="J127" s="486"/>
      <c r="K127" s="711" t="s">
        <v>8</v>
      </c>
      <c r="L127" s="711"/>
      <c r="M127" s="58"/>
      <c r="N127" s="58"/>
      <c r="O127" s="58"/>
      <c r="P127" s="58"/>
      <c r="Q127" s="58"/>
      <c r="R127" s="362"/>
      <c r="S127" s="206"/>
      <c r="T127" s="195"/>
      <c r="U127" s="56"/>
      <c r="V127" s="10"/>
      <c r="W127" s="13"/>
      <c r="X127" s="183"/>
      <c r="Y127" s="104"/>
      <c r="Z127" s="58"/>
      <c r="AA127" s="487"/>
      <c r="AB127" s="149"/>
      <c r="AC127" s="111"/>
      <c r="AD127" s="104"/>
      <c r="AE127" s="58"/>
      <c r="AF127" s="10"/>
      <c r="AG127" s="149"/>
      <c r="AH127" s="184"/>
      <c r="AI127" s="104"/>
      <c r="AJ127" s="58"/>
      <c r="AK127" s="487"/>
      <c r="AL127" s="149"/>
      <c r="AM127" s="111"/>
      <c r="AN127" s="195"/>
      <c r="AO127" s="58"/>
      <c r="AP127" s="10"/>
      <c r="AQ127" s="52"/>
      <c r="AR127" s="183"/>
      <c r="AS127" s="104"/>
      <c r="AT127" s="58"/>
      <c r="AU127" s="10"/>
      <c r="AV127" s="52"/>
      <c r="AW127" s="111"/>
      <c r="AX127" s="487"/>
      <c r="AY127" s="56"/>
      <c r="AZ127" s="10"/>
      <c r="BA127" s="58"/>
      <c r="BB127" s="297"/>
      <c r="BC127" s="387"/>
      <c r="BD127" s="56"/>
      <c r="BE127" s="10"/>
      <c r="BF127" s="58"/>
      <c r="BG127" s="260"/>
      <c r="BH127" s="464">
        <f t="shared" si="184"/>
        <v>0</v>
      </c>
      <c r="BI127" s="53"/>
      <c r="BJ127" s="53"/>
      <c r="BK127" s="53"/>
      <c r="BP127" s="121"/>
    </row>
    <row r="128" spans="1:68" s="59" customFormat="1" hidden="1" x14ac:dyDescent="0.25">
      <c r="A128" s="72"/>
      <c r="B128" s="72"/>
      <c r="C128" s="71"/>
      <c r="D128" s="87"/>
      <c r="E128" s="87"/>
      <c r="F128" s="18"/>
      <c r="G128" s="18"/>
      <c r="H128" s="91"/>
      <c r="I128" s="641"/>
      <c r="J128" s="486"/>
      <c r="K128" s="711" t="s">
        <v>113</v>
      </c>
      <c r="L128" s="711"/>
      <c r="M128" s="58"/>
      <c r="N128" s="58"/>
      <c r="O128" s="58"/>
      <c r="P128" s="58"/>
      <c r="Q128" s="58"/>
      <c r="R128" s="362"/>
      <c r="S128" s="206"/>
      <c r="T128" s="195"/>
      <c r="U128" s="56"/>
      <c r="V128" s="10"/>
      <c r="W128" s="13"/>
      <c r="X128" s="183"/>
      <c r="Y128" s="104"/>
      <c r="Z128" s="58"/>
      <c r="AA128" s="487"/>
      <c r="AB128" s="149"/>
      <c r="AC128" s="111"/>
      <c r="AD128" s="104"/>
      <c r="AE128" s="58"/>
      <c r="AF128" s="10"/>
      <c r="AG128" s="149"/>
      <c r="AH128" s="184"/>
      <c r="AI128" s="104"/>
      <c r="AJ128" s="58"/>
      <c r="AK128" s="487"/>
      <c r="AL128" s="149"/>
      <c r="AM128" s="111"/>
      <c r="AN128" s="195"/>
      <c r="AO128" s="58"/>
      <c r="AP128" s="10"/>
      <c r="AQ128" s="52"/>
      <c r="AR128" s="183"/>
      <c r="AS128" s="104"/>
      <c r="AT128" s="58"/>
      <c r="AU128" s="10"/>
      <c r="AV128" s="52"/>
      <c r="AW128" s="111"/>
      <c r="AX128" s="487"/>
      <c r="AY128" s="56"/>
      <c r="AZ128" s="10"/>
      <c r="BA128" s="58"/>
      <c r="BB128" s="297"/>
      <c r="BC128" s="387"/>
      <c r="BD128" s="56"/>
      <c r="BE128" s="10"/>
      <c r="BF128" s="58"/>
      <c r="BG128" s="260"/>
      <c r="BH128" s="464">
        <f t="shared" si="184"/>
        <v>0</v>
      </c>
      <c r="BI128" s="53"/>
      <c r="BJ128" s="53"/>
      <c r="BK128" s="53"/>
      <c r="BP128" s="121"/>
    </row>
    <row r="129" spans="1:68" s="59" customFormat="1" hidden="1" x14ac:dyDescent="0.25">
      <c r="A129" s="73"/>
      <c r="B129" s="72"/>
      <c r="C129" s="71"/>
      <c r="D129" s="87"/>
      <c r="E129" s="87"/>
      <c r="F129" s="18"/>
      <c r="G129" s="18"/>
      <c r="H129" s="91"/>
      <c r="I129" s="641"/>
      <c r="J129" s="486"/>
      <c r="K129" s="711" t="s">
        <v>106</v>
      </c>
      <c r="L129" s="711"/>
      <c r="M129" s="58"/>
      <c r="N129" s="58"/>
      <c r="O129" s="58"/>
      <c r="P129" s="58"/>
      <c r="Q129" s="58"/>
      <c r="R129" s="362"/>
      <c r="S129" s="206"/>
      <c r="T129" s="195"/>
      <c r="U129" s="56"/>
      <c r="V129" s="10"/>
      <c r="W129" s="13"/>
      <c r="X129" s="183"/>
      <c r="Y129" s="104"/>
      <c r="Z129" s="58"/>
      <c r="AA129" s="487"/>
      <c r="AB129" s="149"/>
      <c r="AC129" s="111"/>
      <c r="AD129" s="104"/>
      <c r="AE129" s="58"/>
      <c r="AF129" s="10"/>
      <c r="AG129" s="149"/>
      <c r="AH129" s="184"/>
      <c r="AI129" s="104"/>
      <c r="AJ129" s="58"/>
      <c r="AK129" s="487"/>
      <c r="AL129" s="149"/>
      <c r="AM129" s="111"/>
      <c r="AN129" s="195"/>
      <c r="AO129" s="58"/>
      <c r="AP129" s="10"/>
      <c r="AQ129" s="52"/>
      <c r="AR129" s="183"/>
      <c r="AS129" s="104"/>
      <c r="AT129" s="58"/>
      <c r="AU129" s="10"/>
      <c r="AV129" s="52"/>
      <c r="AW129" s="111"/>
      <c r="AX129" s="487"/>
      <c r="AY129" s="56"/>
      <c r="AZ129" s="10"/>
      <c r="BA129" s="58"/>
      <c r="BB129" s="297"/>
      <c r="BC129" s="387"/>
      <c r="BD129" s="56"/>
      <c r="BE129" s="10"/>
      <c r="BF129" s="58"/>
      <c r="BG129" s="260"/>
      <c r="BH129" s="464">
        <f t="shared" si="184"/>
        <v>0</v>
      </c>
      <c r="BI129" s="53"/>
      <c r="BJ129" s="53"/>
      <c r="BK129" s="53"/>
      <c r="BP129" s="121"/>
    </row>
    <row r="130" spans="1:68" ht="20.100000000000001" customHeight="1" x14ac:dyDescent="0.25">
      <c r="A130" s="74" t="s">
        <v>181</v>
      </c>
      <c r="B130" s="71"/>
      <c r="C130" s="71"/>
      <c r="D130" s="87"/>
      <c r="E130" s="87"/>
      <c r="F130" s="18"/>
      <c r="G130" s="18"/>
      <c r="H130" s="91"/>
      <c r="I130" s="641"/>
      <c r="J130" s="92"/>
      <c r="K130" s="706" t="s">
        <v>124</v>
      </c>
      <c r="L130" s="707"/>
      <c r="M130" s="707"/>
      <c r="N130" s="707"/>
      <c r="O130" s="707"/>
      <c r="P130" s="707"/>
      <c r="Q130" s="708"/>
      <c r="R130" s="364"/>
      <c r="S130" s="208"/>
      <c r="T130" s="380">
        <v>0</v>
      </c>
      <c r="U130" s="4"/>
      <c r="V130" s="3"/>
      <c r="W130" s="13"/>
      <c r="X130" s="181"/>
      <c r="Y130" s="381">
        <v>5</v>
      </c>
      <c r="Z130" s="4"/>
      <c r="AA130" s="223"/>
      <c r="AB130" s="146"/>
      <c r="AC130" s="108"/>
      <c r="AD130" s="381">
        <v>3</v>
      </c>
      <c r="AE130" s="4"/>
      <c r="AF130" s="3"/>
      <c r="AG130" s="146"/>
      <c r="AH130" s="181"/>
      <c r="AI130" s="381">
        <v>3</v>
      </c>
      <c r="AJ130" s="4"/>
      <c r="AK130" s="223"/>
      <c r="AL130" s="146"/>
      <c r="AM130" s="108"/>
      <c r="AN130" s="380">
        <v>3</v>
      </c>
      <c r="AO130" s="4"/>
      <c r="AP130" s="3"/>
      <c r="AQ130" s="13"/>
      <c r="AR130" s="181"/>
      <c r="AS130" s="381">
        <v>3</v>
      </c>
      <c r="AT130" s="4"/>
      <c r="AU130" s="3"/>
      <c r="AV130" s="13"/>
      <c r="AW130" s="108"/>
      <c r="AX130" s="382">
        <v>0</v>
      </c>
      <c r="AY130" s="4"/>
      <c r="AZ130" s="3"/>
      <c r="BA130" s="13"/>
      <c r="BB130" s="297"/>
      <c r="BC130" s="381">
        <v>3</v>
      </c>
      <c r="BD130" s="4"/>
      <c r="BE130" s="3"/>
      <c r="BF130" s="13"/>
      <c r="BG130" s="258"/>
      <c r="BH130" s="464">
        <f t="shared" si="184"/>
        <v>20</v>
      </c>
      <c r="BI130" s="53"/>
      <c r="BJ130" s="53"/>
      <c r="BK130" s="53"/>
    </row>
    <row r="131" spans="1:68" ht="20.100000000000001" customHeight="1" x14ac:dyDescent="0.25">
      <c r="A131" s="75" t="s">
        <v>114</v>
      </c>
      <c r="B131" s="76"/>
      <c r="C131" s="76"/>
      <c r="D131" s="93"/>
      <c r="E131" s="93"/>
      <c r="F131" s="77"/>
      <c r="G131" s="77"/>
      <c r="H131" s="94"/>
      <c r="I131" s="642"/>
      <c r="J131" s="95"/>
      <c r="K131" s="706" t="s">
        <v>150</v>
      </c>
      <c r="L131" s="707"/>
      <c r="M131" s="707"/>
      <c r="N131" s="707"/>
      <c r="O131" s="707"/>
      <c r="P131" s="707"/>
      <c r="Q131" s="708"/>
      <c r="R131" s="364"/>
      <c r="S131" s="208"/>
      <c r="T131" s="210">
        <v>2</v>
      </c>
      <c r="U131" s="4"/>
      <c r="V131" s="3"/>
      <c r="W131" s="13"/>
      <c r="X131" s="181"/>
      <c r="Y131" s="383">
        <v>8</v>
      </c>
      <c r="Z131" s="4"/>
      <c r="AA131" s="223"/>
      <c r="AB131" s="146"/>
      <c r="AC131" s="108"/>
      <c r="AD131" s="383">
        <v>2</v>
      </c>
      <c r="AE131" s="4"/>
      <c r="AF131" s="3"/>
      <c r="AG131" s="146"/>
      <c r="AH131" s="181"/>
      <c r="AI131" s="383">
        <v>8</v>
      </c>
      <c r="AJ131" s="4"/>
      <c r="AK131" s="223"/>
      <c r="AL131" s="146"/>
      <c r="AM131" s="108"/>
      <c r="AN131" s="210">
        <v>2</v>
      </c>
      <c r="AO131" s="4"/>
      <c r="AP131" s="3"/>
      <c r="AQ131" s="13"/>
      <c r="AR131" s="181"/>
      <c r="AS131" s="383">
        <v>8</v>
      </c>
      <c r="AT131" s="4"/>
      <c r="AU131" s="3"/>
      <c r="AV131" s="13"/>
      <c r="AW131" s="108"/>
      <c r="AX131" s="384">
        <v>3</v>
      </c>
      <c r="AY131" s="4"/>
      <c r="AZ131" s="3"/>
      <c r="BA131" s="13"/>
      <c r="BB131" s="181"/>
      <c r="BC131" s="383">
        <v>7</v>
      </c>
      <c r="BD131" s="4"/>
      <c r="BE131" s="3"/>
      <c r="BF131" s="13"/>
      <c r="BG131" s="258"/>
      <c r="BH131" s="464">
        <f t="shared" si="184"/>
        <v>40</v>
      </c>
      <c r="BI131" s="53"/>
      <c r="BJ131" s="53"/>
      <c r="BK131" s="53"/>
    </row>
    <row r="132" spans="1:68" s="83" customFormat="1" ht="20.100000000000001" customHeight="1" x14ac:dyDescent="0.25">
      <c r="A132" s="136"/>
      <c r="B132" s="71"/>
      <c r="C132" s="71"/>
      <c r="D132" s="87"/>
      <c r="E132" s="87"/>
      <c r="F132" s="18"/>
      <c r="G132" s="18"/>
      <c r="H132" s="18"/>
      <c r="I132" s="137"/>
      <c r="J132" s="137"/>
      <c r="K132" s="303"/>
      <c r="L132" s="303"/>
      <c r="M132" s="303"/>
      <c r="N132" s="303"/>
      <c r="O132" s="303"/>
      <c r="P132" s="303"/>
      <c r="Q132" s="303"/>
      <c r="R132" s="303"/>
      <c r="S132" s="303"/>
      <c r="T132" s="196"/>
      <c r="U132" s="196"/>
      <c r="V132" s="196"/>
      <c r="W132" s="196"/>
      <c r="X132" s="196"/>
      <c r="Y132" s="196"/>
      <c r="Z132" s="196"/>
      <c r="AA132" s="196"/>
      <c r="AB132" s="196"/>
      <c r="AC132" s="196"/>
      <c r="AD132" s="196"/>
      <c r="AE132" s="196"/>
      <c r="AF132" s="196"/>
      <c r="AG132" s="196"/>
      <c r="AH132" s="196"/>
      <c r="AI132" s="304"/>
      <c r="AJ132" s="196"/>
      <c r="AK132" s="196"/>
      <c r="AL132" s="196"/>
      <c r="AM132" s="196"/>
      <c r="AN132" s="305"/>
      <c r="AO132" s="196"/>
      <c r="AP132" s="196"/>
      <c r="AQ132" s="196"/>
      <c r="AR132" s="196"/>
      <c r="AS132" s="196"/>
      <c r="AT132" s="196"/>
      <c r="AU132" s="196"/>
      <c r="AV132" s="196"/>
      <c r="AW132" s="196"/>
      <c r="AX132" s="196"/>
      <c r="AY132" s="196"/>
      <c r="AZ132" s="196"/>
      <c r="BA132" s="196"/>
      <c r="BB132" s="196"/>
      <c r="BC132" s="196"/>
      <c r="BD132" s="196"/>
      <c r="BE132" s="196"/>
      <c r="BF132" s="196"/>
      <c r="BG132" s="196"/>
      <c r="BH132" s="132"/>
      <c r="BI132" s="53"/>
      <c r="BJ132" s="53"/>
      <c r="BK132" s="53"/>
      <c r="BP132" s="116"/>
    </row>
    <row r="133" spans="1:68" ht="20.100000000000001" customHeight="1" x14ac:dyDescent="0.25">
      <c r="A133" s="136"/>
      <c r="B133" s="71"/>
      <c r="C133" s="71"/>
      <c r="D133" s="87"/>
      <c r="E133" s="87"/>
      <c r="F133" s="18"/>
      <c r="G133" s="18"/>
      <c r="H133" s="18"/>
      <c r="I133" s="137"/>
      <c r="J133" s="137"/>
      <c r="K133" s="138"/>
      <c r="L133" s="138"/>
      <c r="M133" s="138"/>
      <c r="N133" s="138"/>
      <c r="O133" s="138"/>
      <c r="P133" s="138"/>
      <c r="Q133" s="138"/>
      <c r="R133" s="156"/>
      <c r="S133" s="152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138"/>
      <c r="AD133" s="138"/>
      <c r="AE133" s="138"/>
      <c r="AF133" s="138"/>
      <c r="AG133" s="138"/>
      <c r="AH133" s="138"/>
      <c r="AI133" s="138"/>
      <c r="AJ133" s="138"/>
      <c r="AK133" s="138"/>
      <c r="AL133" s="138"/>
      <c r="AM133" s="138"/>
      <c r="AN133" s="138"/>
      <c r="AO133" s="138"/>
      <c r="AP133" s="138"/>
      <c r="AQ133" s="138"/>
      <c r="AR133" s="138"/>
      <c r="AS133" s="138"/>
      <c r="AT133" s="138"/>
      <c r="AU133" s="138"/>
      <c r="AV133" s="138"/>
      <c r="AW133" s="138"/>
      <c r="AX133" s="196"/>
      <c r="AY133" s="138"/>
      <c r="AZ133" s="138"/>
      <c r="BA133" s="138"/>
      <c r="BB133" s="138"/>
      <c r="BC133" s="138"/>
      <c r="BD133" s="138"/>
      <c r="BE133" s="138"/>
      <c r="BF133" s="138"/>
      <c r="BG133" s="138"/>
      <c r="BH133" s="132"/>
      <c r="BI133" s="53"/>
      <c r="BJ133" s="53"/>
      <c r="BK133" s="53"/>
    </row>
    <row r="134" spans="1:68" s="83" customFormat="1" x14ac:dyDescent="0.3">
      <c r="A134" s="96"/>
      <c r="B134" s="96"/>
      <c r="C134" s="96"/>
      <c r="D134" s="140">
        <v>5940</v>
      </c>
      <c r="E134" s="97"/>
      <c r="F134" s="78"/>
      <c r="G134" s="78"/>
      <c r="H134" s="78"/>
      <c r="I134" s="78"/>
      <c r="J134" s="78"/>
      <c r="K134" s="124"/>
      <c r="L134" s="78"/>
      <c r="M134" s="78"/>
      <c r="N134" s="78"/>
      <c r="O134" s="78"/>
      <c r="P134" s="78"/>
      <c r="Q134" s="78"/>
      <c r="R134" s="157"/>
      <c r="S134" s="153"/>
      <c r="T134" s="134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  <c r="AP134" s="78"/>
      <c r="AQ134" s="78"/>
      <c r="AR134" s="78"/>
      <c r="AS134" s="78"/>
      <c r="AT134" s="78"/>
      <c r="AU134" s="78"/>
      <c r="AV134" s="78"/>
      <c r="AW134" s="78"/>
      <c r="AX134" s="138"/>
      <c r="AY134" s="78"/>
      <c r="AZ134" s="78"/>
      <c r="BA134" s="78"/>
      <c r="BB134" s="78"/>
      <c r="BC134" s="78"/>
      <c r="BD134" s="78"/>
      <c r="BE134" s="78"/>
      <c r="BF134" s="78"/>
      <c r="BG134" s="78"/>
      <c r="BH134" s="78"/>
      <c r="BI134" s="53"/>
      <c r="BJ134" s="53"/>
      <c r="BK134" s="53"/>
      <c r="BP134" s="116"/>
    </row>
    <row r="135" spans="1:68" s="112" customFormat="1" x14ac:dyDescent="0.3">
      <c r="R135" s="158"/>
      <c r="S135" s="154"/>
      <c r="T135" s="135"/>
      <c r="AX135" s="78"/>
      <c r="BP135" s="123"/>
    </row>
    <row r="136" spans="1:68" s="112" customFormat="1" x14ac:dyDescent="0.3">
      <c r="C136" s="470"/>
      <c r="D136" s="471">
        <f>D111+D101+D100+D95+D94+D88+D87+D81+D80+D74+D73+D67+D66</f>
        <v>1044</v>
      </c>
      <c r="R136" s="158"/>
      <c r="S136" s="154"/>
      <c r="T136" s="135"/>
      <c r="BP136" s="123"/>
    </row>
    <row r="137" spans="1:68" s="83" customFormat="1" x14ac:dyDescent="0.25">
      <c r="D137" s="115" t="e">
        <f>D39+D51+D64+D65+#REF!+D71+D72+#REF!+#REF!+#REF!+D78+D79+#REF!+#REF!+#REF!+D85+D92+D99</f>
        <v>#REF!</v>
      </c>
      <c r="E137" s="115"/>
      <c r="F137" s="112"/>
      <c r="N137" s="7">
        <v>63</v>
      </c>
      <c r="O137" s="133" t="s">
        <v>48</v>
      </c>
      <c r="P137" s="133"/>
      <c r="R137" s="159"/>
      <c r="S137" s="155"/>
      <c r="AC137" s="112"/>
      <c r="AX137" s="112"/>
      <c r="BP137" s="116"/>
    </row>
    <row r="138" spans="1:68" s="83" customFormat="1" x14ac:dyDescent="0.25">
      <c r="D138" s="115"/>
      <c r="E138" s="115"/>
      <c r="I138" s="83" t="s">
        <v>144</v>
      </c>
      <c r="N138" s="462">
        <v>63</v>
      </c>
      <c r="O138" s="133" t="s">
        <v>60</v>
      </c>
      <c r="P138" s="133"/>
      <c r="R138" s="159"/>
      <c r="S138" s="155"/>
      <c r="AC138" s="112"/>
      <c r="BP138" s="116"/>
    </row>
    <row r="139" spans="1:68" s="83" customFormat="1" x14ac:dyDescent="0.25">
      <c r="D139" s="115"/>
      <c r="E139" s="115"/>
      <c r="N139" s="336">
        <v>63</v>
      </c>
      <c r="O139" s="133" t="s">
        <v>143</v>
      </c>
      <c r="P139" s="133"/>
      <c r="R139" s="159"/>
      <c r="S139" s="155"/>
      <c r="BP139" s="116"/>
    </row>
    <row r="140" spans="1:68" s="83" customFormat="1" x14ac:dyDescent="0.25">
      <c r="R140" s="159"/>
      <c r="S140" s="155"/>
      <c r="BP140" s="116"/>
    </row>
    <row r="141" spans="1:68" s="83" customFormat="1" x14ac:dyDescent="0.25">
      <c r="R141" s="159"/>
      <c r="S141" s="155"/>
      <c r="BP141" s="116"/>
    </row>
    <row r="142" spans="1:68" s="83" customFormat="1" x14ac:dyDescent="0.3">
      <c r="R142" s="159"/>
      <c r="S142" s="155"/>
      <c r="T142" s="134"/>
      <c r="BP142" s="116"/>
    </row>
    <row r="143" spans="1:68" s="83" customFormat="1" x14ac:dyDescent="0.25">
      <c r="R143" s="159"/>
      <c r="S143" s="155"/>
      <c r="BP143" s="116"/>
    </row>
    <row r="144" spans="1:68" s="83" customFormat="1" x14ac:dyDescent="0.25">
      <c r="R144" s="159"/>
      <c r="S144" s="155"/>
      <c r="BP144" s="116"/>
    </row>
    <row r="145" spans="18:68" s="83" customFormat="1" x14ac:dyDescent="0.25">
      <c r="R145" s="159"/>
      <c r="S145" s="155"/>
      <c r="BP145" s="116"/>
    </row>
    <row r="146" spans="18:68" s="83" customFormat="1" x14ac:dyDescent="0.25">
      <c r="R146" s="159"/>
      <c r="S146" s="155"/>
      <c r="BP146" s="116"/>
    </row>
    <row r="147" spans="18:68" s="83" customFormat="1" x14ac:dyDescent="0.25">
      <c r="R147" s="159"/>
      <c r="S147" s="155"/>
      <c r="BP147" s="116"/>
    </row>
    <row r="148" spans="18:68" s="83" customFormat="1" x14ac:dyDescent="0.25">
      <c r="R148" s="159"/>
      <c r="S148" s="155"/>
      <c r="BP148" s="116"/>
    </row>
    <row r="149" spans="18:68" s="83" customFormat="1" x14ac:dyDescent="0.25">
      <c r="R149" s="159"/>
      <c r="S149" s="155"/>
      <c r="BP149" s="116"/>
    </row>
    <row r="150" spans="18:68" s="83" customFormat="1" x14ac:dyDescent="0.25">
      <c r="R150" s="159"/>
      <c r="S150" s="155"/>
      <c r="BP150" s="116"/>
    </row>
    <row r="151" spans="18:68" s="83" customFormat="1" x14ac:dyDescent="0.25">
      <c r="R151" s="159"/>
      <c r="S151" s="155"/>
      <c r="BP151" s="116"/>
    </row>
    <row r="152" spans="18:68" s="83" customFormat="1" x14ac:dyDescent="0.25">
      <c r="R152" s="159"/>
      <c r="S152" s="155"/>
      <c r="BP152" s="116"/>
    </row>
    <row r="153" spans="18:68" s="83" customFormat="1" x14ac:dyDescent="0.25">
      <c r="R153" s="159"/>
      <c r="S153" s="155"/>
      <c r="BP153" s="116"/>
    </row>
    <row r="154" spans="18:68" s="83" customFormat="1" x14ac:dyDescent="0.25">
      <c r="R154" s="159"/>
      <c r="S154" s="155"/>
      <c r="BP154" s="116"/>
    </row>
    <row r="155" spans="18:68" s="83" customFormat="1" x14ac:dyDescent="0.25">
      <c r="R155" s="159"/>
      <c r="S155" s="155"/>
      <c r="BP155" s="116"/>
    </row>
    <row r="156" spans="18:68" s="83" customFormat="1" x14ac:dyDescent="0.25">
      <c r="R156" s="159"/>
      <c r="S156" s="155"/>
      <c r="BP156" s="116"/>
    </row>
    <row r="157" spans="18:68" s="83" customFormat="1" x14ac:dyDescent="0.25">
      <c r="R157" s="159"/>
      <c r="S157" s="155"/>
      <c r="BP157" s="116"/>
    </row>
    <row r="158" spans="18:68" s="83" customFormat="1" x14ac:dyDescent="0.25">
      <c r="R158" s="159"/>
      <c r="S158" s="155"/>
      <c r="BP158" s="116"/>
    </row>
    <row r="159" spans="18:68" s="83" customFormat="1" x14ac:dyDescent="0.25">
      <c r="R159" s="159"/>
      <c r="S159" s="155"/>
      <c r="BP159" s="116"/>
    </row>
    <row r="160" spans="18:68" s="83" customFormat="1" x14ac:dyDescent="0.25">
      <c r="R160" s="159"/>
      <c r="S160" s="155"/>
      <c r="BP160" s="116"/>
    </row>
    <row r="161" spans="18:68" s="83" customFormat="1" x14ac:dyDescent="0.25">
      <c r="R161" s="159"/>
      <c r="S161" s="155"/>
      <c r="BP161" s="116"/>
    </row>
    <row r="162" spans="18:68" s="83" customFormat="1" x14ac:dyDescent="0.25">
      <c r="R162" s="159"/>
      <c r="S162" s="155"/>
      <c r="BP162" s="116"/>
    </row>
    <row r="163" spans="18:68" s="83" customFormat="1" x14ac:dyDescent="0.25">
      <c r="R163" s="159"/>
      <c r="S163" s="155"/>
      <c r="BP163" s="116"/>
    </row>
    <row r="164" spans="18:68" s="83" customFormat="1" x14ac:dyDescent="0.25">
      <c r="R164" s="159"/>
      <c r="S164" s="155"/>
      <c r="BP164" s="116"/>
    </row>
    <row r="165" spans="18:68" s="83" customFormat="1" x14ac:dyDescent="0.25">
      <c r="R165" s="159"/>
      <c r="S165" s="155"/>
      <c r="BP165" s="116"/>
    </row>
    <row r="166" spans="18:68" s="83" customFormat="1" x14ac:dyDescent="0.25">
      <c r="R166" s="159"/>
      <c r="S166" s="155"/>
      <c r="BP166" s="116"/>
    </row>
    <row r="167" spans="18:68" s="83" customFormat="1" x14ac:dyDescent="0.25">
      <c r="R167" s="159"/>
      <c r="S167" s="155"/>
      <c r="BP167" s="116"/>
    </row>
    <row r="168" spans="18:68" s="83" customFormat="1" x14ac:dyDescent="0.25">
      <c r="R168" s="159"/>
      <c r="S168" s="155"/>
      <c r="BP168" s="116"/>
    </row>
    <row r="169" spans="18:68" s="83" customFormat="1" x14ac:dyDescent="0.25">
      <c r="R169" s="159"/>
      <c r="S169" s="155"/>
      <c r="BP169" s="116"/>
    </row>
    <row r="170" spans="18:68" s="83" customFormat="1" x14ac:dyDescent="0.25">
      <c r="R170" s="159"/>
      <c r="S170" s="155"/>
      <c r="BP170" s="116"/>
    </row>
    <row r="171" spans="18:68" s="83" customFormat="1" x14ac:dyDescent="0.25">
      <c r="R171" s="159"/>
      <c r="S171" s="155"/>
      <c r="BP171" s="116"/>
    </row>
    <row r="172" spans="18:68" s="83" customFormat="1" x14ac:dyDescent="0.25">
      <c r="R172" s="159"/>
      <c r="S172" s="155"/>
      <c r="BP172" s="116"/>
    </row>
    <row r="173" spans="18:68" s="83" customFormat="1" x14ac:dyDescent="0.25">
      <c r="R173" s="159"/>
      <c r="S173" s="155"/>
      <c r="BP173" s="116"/>
    </row>
    <row r="174" spans="18:68" s="83" customFormat="1" x14ac:dyDescent="0.25">
      <c r="R174" s="159"/>
      <c r="S174" s="155"/>
      <c r="BP174" s="116"/>
    </row>
    <row r="175" spans="18:68" s="83" customFormat="1" x14ac:dyDescent="0.25">
      <c r="R175" s="159"/>
      <c r="S175" s="155"/>
      <c r="BP175" s="116"/>
    </row>
    <row r="176" spans="18:68" s="83" customFormat="1" x14ac:dyDescent="0.25">
      <c r="R176" s="159"/>
      <c r="S176" s="155"/>
      <c r="BP176" s="116"/>
    </row>
    <row r="177" spans="1:68" s="83" customFormat="1" x14ac:dyDescent="0.25">
      <c r="R177" s="159"/>
      <c r="S177" s="155"/>
      <c r="BP177" s="116"/>
    </row>
    <row r="178" spans="1:68" s="83" customFormat="1" x14ac:dyDescent="0.25">
      <c r="R178" s="159"/>
      <c r="S178" s="155"/>
      <c r="BP178" s="116"/>
    </row>
    <row r="179" spans="1:68" s="83" customFormat="1" x14ac:dyDescent="0.25">
      <c r="A179" s="290"/>
      <c r="B179" s="290"/>
      <c r="C179" s="290"/>
      <c r="D179" s="290"/>
      <c r="E179" s="290"/>
      <c r="F179" s="290"/>
      <c r="R179" s="159"/>
      <c r="S179" s="155"/>
      <c r="BP179" s="116"/>
    </row>
    <row r="180" spans="1:68" s="83" customFormat="1" x14ac:dyDescent="0.25">
      <c r="A180" s="601"/>
      <c r="B180" s="601"/>
      <c r="C180" s="602"/>
      <c r="D180" s="290"/>
      <c r="E180" s="290"/>
      <c r="F180" s="290"/>
      <c r="R180" s="159"/>
      <c r="S180" s="155"/>
      <c r="BP180" s="116"/>
    </row>
    <row r="181" spans="1:68" s="83" customFormat="1" x14ac:dyDescent="0.25">
      <c r="A181" s="603"/>
      <c r="B181" s="604"/>
      <c r="C181" s="605"/>
      <c r="D181" s="290"/>
      <c r="E181" s="290"/>
      <c r="F181" s="290"/>
      <c r="R181" s="159"/>
      <c r="S181" s="155"/>
      <c r="BP181" s="116"/>
    </row>
    <row r="182" spans="1:68" s="83" customFormat="1" x14ac:dyDescent="0.25">
      <c r="A182" s="606"/>
      <c r="B182" s="607"/>
      <c r="C182" s="608"/>
      <c r="D182" s="290"/>
      <c r="E182" s="290"/>
      <c r="F182" s="290"/>
      <c r="R182" s="159"/>
      <c r="S182" s="155"/>
      <c r="BP182" s="116"/>
    </row>
    <row r="183" spans="1:68" s="83" customFormat="1" x14ac:dyDescent="0.25">
      <c r="A183" s="606"/>
      <c r="B183" s="607"/>
      <c r="C183" s="608"/>
      <c r="D183" s="290"/>
      <c r="E183" s="290"/>
      <c r="F183" s="290"/>
      <c r="R183" s="159"/>
      <c r="S183" s="155"/>
      <c r="BP183" s="116"/>
    </row>
    <row r="184" spans="1:68" s="83" customFormat="1" x14ac:dyDescent="0.25">
      <c r="A184" s="606"/>
      <c r="B184" s="607"/>
      <c r="C184" s="608"/>
      <c r="D184" s="290"/>
      <c r="E184" s="290"/>
      <c r="F184" s="290"/>
      <c r="R184" s="159"/>
      <c r="S184" s="155"/>
      <c r="BP184" s="116"/>
    </row>
    <row r="185" spans="1:68" s="83" customFormat="1" x14ac:dyDescent="0.25">
      <c r="A185" s="606"/>
      <c r="B185" s="607"/>
      <c r="C185" s="609"/>
      <c r="D185" s="290"/>
      <c r="E185" s="290"/>
      <c r="F185" s="290"/>
      <c r="R185" s="159"/>
      <c r="S185" s="155"/>
      <c r="BP185" s="116"/>
    </row>
    <row r="186" spans="1:68" s="83" customFormat="1" x14ac:dyDescent="0.25">
      <c r="A186" s="606"/>
      <c r="B186" s="607"/>
      <c r="C186" s="608"/>
      <c r="D186" s="290"/>
      <c r="E186" s="290"/>
      <c r="F186" s="290"/>
      <c r="R186" s="159"/>
      <c r="S186" s="155"/>
      <c r="BP186" s="116"/>
    </row>
    <row r="187" spans="1:68" s="83" customFormat="1" x14ac:dyDescent="0.25">
      <c r="A187" s="606"/>
      <c r="B187" s="607"/>
      <c r="C187" s="608"/>
      <c r="D187" s="290"/>
      <c r="E187" s="290"/>
      <c r="F187" s="290"/>
      <c r="R187" s="159"/>
      <c r="S187" s="155"/>
      <c r="BP187" s="116"/>
    </row>
    <row r="188" spans="1:68" s="83" customFormat="1" x14ac:dyDescent="0.25">
      <c r="A188" s="606"/>
      <c r="B188" s="607"/>
      <c r="C188" s="608"/>
      <c r="D188" s="290"/>
      <c r="E188" s="290"/>
      <c r="F188" s="290"/>
      <c r="R188" s="159"/>
      <c r="S188" s="155"/>
      <c r="BP188" s="116"/>
    </row>
    <row r="189" spans="1:68" s="83" customFormat="1" x14ac:dyDescent="0.25">
      <c r="A189" s="606"/>
      <c r="B189" s="607"/>
      <c r="C189" s="608"/>
      <c r="D189" s="290"/>
      <c r="E189" s="290"/>
      <c r="F189" s="290"/>
      <c r="R189" s="159"/>
      <c r="S189" s="155"/>
      <c r="BP189" s="116"/>
    </row>
    <row r="190" spans="1:68" s="83" customFormat="1" x14ac:dyDescent="0.25">
      <c r="A190" s="606"/>
      <c r="B190" s="607"/>
      <c r="C190" s="608"/>
      <c r="D190" s="290"/>
      <c r="E190" s="290"/>
      <c r="F190" s="290"/>
      <c r="R190" s="159"/>
      <c r="S190" s="155"/>
      <c r="BP190" s="116"/>
    </row>
    <row r="191" spans="1:68" s="83" customFormat="1" x14ac:dyDescent="0.25">
      <c r="A191" s="606"/>
      <c r="B191" s="607"/>
      <c r="C191" s="608"/>
      <c r="D191" s="290"/>
      <c r="E191" s="290"/>
      <c r="F191" s="290"/>
      <c r="R191" s="159"/>
      <c r="S191" s="155"/>
      <c r="BP191" s="116"/>
    </row>
    <row r="192" spans="1:68" s="83" customFormat="1" x14ac:dyDescent="0.25">
      <c r="A192" s="606"/>
      <c r="B192" s="607"/>
      <c r="C192" s="608"/>
      <c r="D192" s="290"/>
      <c r="E192" s="290"/>
      <c r="F192" s="290"/>
      <c r="R192" s="159"/>
      <c r="S192" s="155"/>
      <c r="BP192" s="116"/>
    </row>
    <row r="193" spans="1:68" s="83" customFormat="1" x14ac:dyDescent="0.25">
      <c r="A193" s="610"/>
      <c r="B193" s="611"/>
      <c r="C193" s="608"/>
      <c r="D193" s="290"/>
      <c r="E193" s="290"/>
      <c r="F193" s="290"/>
      <c r="R193" s="159"/>
      <c r="S193" s="155"/>
      <c r="BP193" s="116"/>
    </row>
    <row r="194" spans="1:68" s="83" customFormat="1" x14ac:dyDescent="0.25">
      <c r="A194" s="612"/>
      <c r="B194" s="604"/>
      <c r="C194" s="605"/>
      <c r="D194" s="290"/>
      <c r="E194" s="290"/>
      <c r="F194" s="290"/>
      <c r="R194" s="159"/>
      <c r="S194" s="155"/>
      <c r="BP194" s="116"/>
    </row>
    <row r="195" spans="1:68" s="83" customFormat="1" x14ac:dyDescent="0.25">
      <c r="A195" s="606"/>
      <c r="B195" s="611"/>
      <c r="C195" s="609"/>
      <c r="D195" s="290"/>
      <c r="E195" s="290"/>
      <c r="F195" s="290"/>
      <c r="R195" s="159"/>
      <c r="S195" s="155"/>
      <c r="BP195" s="116"/>
    </row>
    <row r="196" spans="1:68" s="83" customFormat="1" x14ac:dyDescent="0.25">
      <c r="A196" s="606"/>
      <c r="B196" s="607"/>
      <c r="C196" s="608"/>
      <c r="D196" s="290"/>
      <c r="E196" s="290"/>
      <c r="F196" s="290"/>
      <c r="R196" s="159"/>
      <c r="S196" s="155"/>
      <c r="BP196" s="116"/>
    </row>
    <row r="197" spans="1:68" s="83" customFormat="1" x14ac:dyDescent="0.25">
      <c r="A197" s="606"/>
      <c r="B197" s="607"/>
      <c r="C197" s="609"/>
      <c r="D197" s="290"/>
      <c r="E197" s="290"/>
      <c r="F197" s="290"/>
      <c r="R197" s="159"/>
      <c r="S197" s="155"/>
      <c r="BP197" s="116"/>
    </row>
    <row r="198" spans="1:68" s="83" customFormat="1" x14ac:dyDescent="0.25">
      <c r="A198" s="613"/>
      <c r="B198" s="614"/>
      <c r="C198" s="615"/>
      <c r="D198" s="290"/>
      <c r="E198" s="290"/>
      <c r="F198" s="290"/>
      <c r="R198" s="159"/>
      <c r="S198" s="155"/>
      <c r="BP198" s="116"/>
    </row>
    <row r="199" spans="1:68" s="83" customFormat="1" x14ac:dyDescent="0.25">
      <c r="A199" s="607"/>
      <c r="B199" s="606"/>
      <c r="C199" s="609"/>
      <c r="D199" s="290"/>
      <c r="E199" s="290"/>
      <c r="F199" s="290"/>
      <c r="R199" s="159"/>
      <c r="S199" s="155"/>
      <c r="BP199" s="116"/>
    </row>
    <row r="200" spans="1:68" s="83" customFormat="1" x14ac:dyDescent="0.25">
      <c r="A200" s="616"/>
      <c r="B200" s="616"/>
      <c r="C200" s="616"/>
      <c r="D200" s="290"/>
      <c r="E200" s="290"/>
      <c r="F200" s="290"/>
      <c r="R200" s="159"/>
      <c r="S200" s="155"/>
      <c r="BP200" s="116"/>
    </row>
    <row r="201" spans="1:68" s="83" customFormat="1" x14ac:dyDescent="0.25">
      <c r="A201" s="617"/>
      <c r="B201" s="618"/>
      <c r="C201" s="618"/>
      <c r="D201" s="290"/>
      <c r="E201" s="290"/>
      <c r="F201" s="290"/>
      <c r="R201" s="159"/>
      <c r="S201" s="155"/>
      <c r="BP201" s="116"/>
    </row>
    <row r="202" spans="1:68" s="83" customFormat="1" x14ac:dyDescent="0.25">
      <c r="A202" s="617"/>
      <c r="B202" s="618"/>
      <c r="C202" s="618"/>
      <c r="D202" s="290"/>
      <c r="E202" s="290"/>
      <c r="F202" s="290"/>
      <c r="R202" s="159"/>
      <c r="S202" s="155"/>
      <c r="BP202" s="116"/>
    </row>
    <row r="203" spans="1:68" s="83" customFormat="1" x14ac:dyDescent="0.25">
      <c r="A203" s="290"/>
      <c r="B203" s="290"/>
      <c r="C203" s="290"/>
      <c r="D203" s="290"/>
      <c r="E203" s="290"/>
      <c r="F203" s="290"/>
      <c r="R203" s="159"/>
      <c r="S203" s="155"/>
      <c r="BP203" s="116"/>
    </row>
    <row r="204" spans="1:68" s="83" customFormat="1" x14ac:dyDescent="0.25">
      <c r="A204" s="290"/>
      <c r="B204" s="290"/>
      <c r="C204" s="290"/>
      <c r="D204" s="290"/>
      <c r="E204" s="290"/>
      <c r="F204" s="290"/>
      <c r="R204" s="159"/>
      <c r="S204" s="155"/>
      <c r="BP204" s="116"/>
    </row>
    <row r="205" spans="1:68" s="83" customFormat="1" x14ac:dyDescent="0.25">
      <c r="A205" s="290"/>
      <c r="B205" s="290"/>
      <c r="C205" s="602"/>
      <c r="D205" s="290"/>
      <c r="E205" s="290"/>
      <c r="F205" s="290"/>
      <c r="R205" s="159"/>
      <c r="S205" s="155"/>
      <c r="BP205" s="116"/>
    </row>
    <row r="206" spans="1:68" s="83" customFormat="1" x14ac:dyDescent="0.25">
      <c r="A206" s="290"/>
      <c r="B206" s="290"/>
      <c r="C206" s="605"/>
      <c r="D206" s="290"/>
      <c r="E206" s="290"/>
      <c r="F206" s="290"/>
      <c r="R206" s="159"/>
      <c r="S206" s="155"/>
      <c r="BP206" s="116"/>
    </row>
    <row r="207" spans="1:68" s="83" customFormat="1" x14ac:dyDescent="0.25">
      <c r="A207" s="290"/>
      <c r="B207" s="619"/>
      <c r="C207" s="608"/>
      <c r="D207" s="290"/>
      <c r="E207" s="290"/>
      <c r="F207" s="290"/>
      <c r="R207" s="159"/>
      <c r="S207" s="155"/>
      <c r="BP207" s="116"/>
    </row>
    <row r="208" spans="1:68" s="83" customFormat="1" x14ac:dyDescent="0.25">
      <c r="A208" s="290"/>
      <c r="B208" s="619"/>
      <c r="C208" s="608"/>
      <c r="D208" s="290"/>
      <c r="E208" s="290"/>
      <c r="F208" s="290"/>
      <c r="R208" s="159"/>
      <c r="S208" s="155"/>
      <c r="BP208" s="116"/>
    </row>
    <row r="209" spans="1:68" s="83" customFormat="1" x14ac:dyDescent="0.25">
      <c r="A209" s="290"/>
      <c r="B209" s="619"/>
      <c r="C209" s="608"/>
      <c r="D209" s="290"/>
      <c r="E209" s="290"/>
      <c r="F209" s="290"/>
      <c r="R209" s="159"/>
      <c r="S209" s="155"/>
      <c r="BP209" s="116"/>
    </row>
    <row r="210" spans="1:68" s="83" customFormat="1" x14ac:dyDescent="0.25">
      <c r="A210" s="290"/>
      <c r="B210" s="619"/>
      <c r="C210" s="608"/>
      <c r="D210" s="290"/>
      <c r="E210" s="290"/>
      <c r="F210" s="290"/>
      <c r="R210" s="159"/>
      <c r="S210" s="155"/>
      <c r="BP210" s="116"/>
    </row>
    <row r="211" spans="1:68" s="83" customFormat="1" x14ac:dyDescent="0.25">
      <c r="A211" s="290"/>
      <c r="B211" s="619"/>
      <c r="C211" s="608"/>
      <c r="D211" s="290"/>
      <c r="E211" s="290"/>
      <c r="F211" s="290"/>
      <c r="R211" s="159"/>
      <c r="S211" s="155"/>
      <c r="BP211" s="116"/>
    </row>
    <row r="212" spans="1:68" s="83" customFormat="1" x14ac:dyDescent="0.25">
      <c r="A212" s="290"/>
      <c r="B212" s="619"/>
      <c r="C212" s="608"/>
      <c r="D212" s="290"/>
      <c r="E212" s="290"/>
      <c r="F212" s="290"/>
      <c r="R212" s="159"/>
      <c r="S212" s="155"/>
      <c r="BP212" s="116"/>
    </row>
    <row r="213" spans="1:68" s="83" customFormat="1" x14ac:dyDescent="0.25">
      <c r="A213" s="290"/>
      <c r="B213" s="619"/>
      <c r="C213" s="609"/>
      <c r="D213" s="290"/>
      <c r="E213" s="290"/>
      <c r="F213" s="290"/>
      <c r="R213" s="159"/>
      <c r="S213" s="155"/>
      <c r="BP213" s="116"/>
    </row>
    <row r="214" spans="1:68" s="83" customFormat="1" x14ac:dyDescent="0.25">
      <c r="A214" s="290"/>
      <c r="B214" s="619"/>
      <c r="C214" s="608"/>
      <c r="D214" s="290"/>
      <c r="E214" s="290"/>
      <c r="F214" s="290"/>
      <c r="R214" s="159"/>
      <c r="S214" s="155"/>
      <c r="BP214" s="116"/>
    </row>
    <row r="215" spans="1:68" s="83" customFormat="1" x14ac:dyDescent="0.25">
      <c r="A215" s="290"/>
      <c r="B215" s="619"/>
      <c r="C215" s="608"/>
      <c r="D215" s="290"/>
      <c r="E215" s="290"/>
      <c r="F215" s="290"/>
      <c r="R215" s="159"/>
      <c r="S215" s="155"/>
      <c r="BP215" s="116"/>
    </row>
    <row r="216" spans="1:68" s="83" customFormat="1" x14ac:dyDescent="0.25">
      <c r="A216" s="290"/>
      <c r="B216" s="620"/>
      <c r="C216" s="608"/>
      <c r="D216" s="290"/>
      <c r="E216" s="290"/>
      <c r="F216" s="290"/>
      <c r="R216" s="159"/>
      <c r="S216" s="155"/>
      <c r="BP216" s="116"/>
    </row>
    <row r="217" spans="1:68" s="83" customFormat="1" x14ac:dyDescent="0.25">
      <c r="A217" s="290"/>
      <c r="B217" s="620"/>
      <c r="C217" s="608"/>
      <c r="D217" s="290"/>
      <c r="E217" s="290"/>
      <c r="F217" s="290"/>
      <c r="R217" s="159"/>
      <c r="S217" s="155"/>
      <c r="BP217" s="116"/>
    </row>
    <row r="218" spans="1:68" s="83" customFormat="1" x14ac:dyDescent="0.25">
      <c r="A218" s="290"/>
      <c r="B218" s="290"/>
      <c r="C218" s="290"/>
      <c r="D218" s="290"/>
      <c r="E218" s="290"/>
      <c r="F218" s="290"/>
      <c r="R218" s="159"/>
      <c r="S218" s="155"/>
      <c r="BP218" s="116"/>
    </row>
    <row r="219" spans="1:68" s="83" customFormat="1" x14ac:dyDescent="0.25">
      <c r="A219" s="290"/>
      <c r="B219" s="621"/>
      <c r="C219" s="608"/>
      <c r="D219" s="290"/>
      <c r="E219" s="290"/>
      <c r="F219" s="290"/>
      <c r="R219" s="159"/>
      <c r="S219" s="155"/>
      <c r="BP219" s="116"/>
    </row>
    <row r="220" spans="1:68" s="83" customFormat="1" x14ac:dyDescent="0.25">
      <c r="A220" s="290"/>
      <c r="B220" s="621"/>
      <c r="C220" s="609"/>
      <c r="D220" s="290"/>
      <c r="E220" s="290"/>
      <c r="F220" s="290"/>
      <c r="R220" s="159"/>
      <c r="S220" s="155"/>
      <c r="BP220" s="116"/>
    </row>
    <row r="221" spans="1:68" s="83" customFormat="1" x14ac:dyDescent="0.25">
      <c r="A221" s="290"/>
      <c r="B221" s="290"/>
      <c r="C221" s="290"/>
      <c r="D221" s="290"/>
      <c r="E221" s="290"/>
      <c r="F221" s="290"/>
      <c r="R221" s="159"/>
      <c r="S221" s="155"/>
      <c r="BP221" s="116"/>
    </row>
    <row r="222" spans="1:68" s="83" customFormat="1" x14ac:dyDescent="0.25">
      <c r="R222" s="159"/>
      <c r="S222" s="155"/>
      <c r="BP222" s="116"/>
    </row>
    <row r="223" spans="1:68" s="83" customFormat="1" x14ac:dyDescent="0.25">
      <c r="R223" s="159"/>
      <c r="S223" s="155"/>
      <c r="BP223" s="116"/>
    </row>
    <row r="224" spans="1:68" s="83" customFormat="1" x14ac:dyDescent="0.25">
      <c r="R224" s="159"/>
      <c r="S224" s="155"/>
      <c r="BP224" s="116"/>
    </row>
    <row r="225" spans="18:68" s="83" customFormat="1" x14ac:dyDescent="0.25">
      <c r="R225" s="159"/>
      <c r="S225" s="155"/>
      <c r="BP225" s="116"/>
    </row>
    <row r="226" spans="18:68" s="83" customFormat="1" x14ac:dyDescent="0.25">
      <c r="R226" s="159"/>
      <c r="S226" s="155"/>
      <c r="BP226" s="116"/>
    </row>
    <row r="227" spans="18:68" s="83" customFormat="1" x14ac:dyDescent="0.25">
      <c r="R227" s="159"/>
      <c r="S227" s="155"/>
      <c r="BP227" s="116"/>
    </row>
    <row r="228" spans="18:68" s="83" customFormat="1" x14ac:dyDescent="0.25">
      <c r="R228" s="159"/>
      <c r="S228" s="155"/>
      <c r="BP228" s="116"/>
    </row>
    <row r="229" spans="18:68" s="83" customFormat="1" x14ac:dyDescent="0.25">
      <c r="R229" s="159"/>
      <c r="S229" s="155"/>
      <c r="BP229" s="116"/>
    </row>
    <row r="230" spans="18:68" s="83" customFormat="1" x14ac:dyDescent="0.25">
      <c r="R230" s="159"/>
      <c r="S230" s="155"/>
      <c r="BP230" s="116"/>
    </row>
    <row r="231" spans="18:68" s="83" customFormat="1" x14ac:dyDescent="0.25">
      <c r="R231" s="159"/>
      <c r="S231" s="155"/>
      <c r="BP231" s="116"/>
    </row>
    <row r="232" spans="18:68" s="83" customFormat="1" x14ac:dyDescent="0.25">
      <c r="R232" s="159"/>
      <c r="S232" s="155"/>
      <c r="BP232" s="116"/>
    </row>
    <row r="233" spans="18:68" s="83" customFormat="1" x14ac:dyDescent="0.25">
      <c r="R233" s="159"/>
      <c r="S233" s="155"/>
      <c r="BP233" s="116"/>
    </row>
    <row r="234" spans="18:68" s="83" customFormat="1" x14ac:dyDescent="0.25">
      <c r="R234" s="159"/>
      <c r="S234" s="155"/>
      <c r="BP234" s="116"/>
    </row>
    <row r="235" spans="18:68" s="83" customFormat="1" x14ac:dyDescent="0.25">
      <c r="R235" s="159"/>
      <c r="S235" s="155"/>
      <c r="BP235" s="116"/>
    </row>
    <row r="236" spans="18:68" s="83" customFormat="1" x14ac:dyDescent="0.25">
      <c r="R236" s="159"/>
      <c r="S236" s="155"/>
      <c r="BP236" s="116"/>
    </row>
    <row r="237" spans="18:68" s="83" customFormat="1" x14ac:dyDescent="0.25">
      <c r="R237" s="159"/>
      <c r="S237" s="155"/>
      <c r="BP237" s="116"/>
    </row>
    <row r="238" spans="18:68" s="83" customFormat="1" x14ac:dyDescent="0.25">
      <c r="R238" s="159"/>
      <c r="S238" s="155"/>
      <c r="BP238" s="116"/>
    </row>
    <row r="239" spans="18:68" s="83" customFormat="1" x14ac:dyDescent="0.25">
      <c r="R239" s="159"/>
      <c r="S239" s="155"/>
      <c r="BP239" s="116"/>
    </row>
    <row r="240" spans="18:68" s="83" customFormat="1" x14ac:dyDescent="0.25">
      <c r="R240" s="159"/>
      <c r="S240" s="155"/>
      <c r="BP240" s="116"/>
    </row>
    <row r="241" spans="18:68" s="83" customFormat="1" x14ac:dyDescent="0.25">
      <c r="R241" s="159"/>
      <c r="S241" s="155"/>
      <c r="BP241" s="116"/>
    </row>
    <row r="242" spans="18:68" s="83" customFormat="1" x14ac:dyDescent="0.25">
      <c r="R242" s="159"/>
      <c r="S242" s="155"/>
      <c r="BP242" s="116"/>
    </row>
    <row r="243" spans="18:68" s="83" customFormat="1" x14ac:dyDescent="0.25">
      <c r="R243" s="159"/>
      <c r="S243" s="155"/>
      <c r="BP243" s="116"/>
    </row>
    <row r="244" spans="18:68" s="83" customFormat="1" x14ac:dyDescent="0.25">
      <c r="R244" s="159"/>
      <c r="S244" s="155"/>
      <c r="BP244" s="116"/>
    </row>
    <row r="245" spans="18:68" s="83" customFormat="1" x14ac:dyDescent="0.25">
      <c r="R245" s="159"/>
      <c r="S245" s="155"/>
      <c r="BP245" s="116"/>
    </row>
    <row r="246" spans="18:68" s="83" customFormat="1" x14ac:dyDescent="0.25">
      <c r="R246" s="159"/>
      <c r="S246" s="155"/>
      <c r="BP246" s="116"/>
    </row>
    <row r="247" spans="18:68" s="83" customFormat="1" x14ac:dyDescent="0.25">
      <c r="R247" s="159"/>
      <c r="S247" s="155"/>
      <c r="BP247" s="116"/>
    </row>
    <row r="248" spans="18:68" s="83" customFormat="1" x14ac:dyDescent="0.25">
      <c r="R248" s="159"/>
      <c r="S248" s="155"/>
      <c r="BP248" s="116"/>
    </row>
    <row r="249" spans="18:68" s="83" customFormat="1" x14ac:dyDescent="0.25">
      <c r="R249" s="159"/>
      <c r="S249" s="155"/>
      <c r="BP249" s="116"/>
    </row>
    <row r="250" spans="18:68" s="83" customFormat="1" x14ac:dyDescent="0.25">
      <c r="R250" s="159"/>
      <c r="S250" s="155"/>
      <c r="BP250" s="116"/>
    </row>
    <row r="251" spans="18:68" s="83" customFormat="1" x14ac:dyDescent="0.25">
      <c r="R251" s="159"/>
      <c r="S251" s="155"/>
      <c r="BP251" s="116"/>
    </row>
    <row r="252" spans="18:68" s="83" customFormat="1" x14ac:dyDescent="0.25">
      <c r="R252" s="159"/>
      <c r="S252" s="155"/>
      <c r="BP252" s="116"/>
    </row>
    <row r="253" spans="18:68" s="83" customFormat="1" x14ac:dyDescent="0.25">
      <c r="R253" s="159"/>
      <c r="S253" s="155"/>
      <c r="BP253" s="116"/>
    </row>
    <row r="254" spans="18:68" s="83" customFormat="1" x14ac:dyDescent="0.25">
      <c r="R254" s="159"/>
      <c r="S254" s="155"/>
      <c r="BP254" s="116"/>
    </row>
    <row r="255" spans="18:68" s="83" customFormat="1" x14ac:dyDescent="0.25">
      <c r="R255" s="159"/>
      <c r="S255" s="155"/>
      <c r="BP255" s="116"/>
    </row>
    <row r="256" spans="18:68" s="83" customFormat="1" x14ac:dyDescent="0.25">
      <c r="R256" s="159"/>
      <c r="S256" s="155"/>
      <c r="BP256" s="116"/>
    </row>
    <row r="257" spans="18:68" s="83" customFormat="1" x14ac:dyDescent="0.25">
      <c r="R257" s="159"/>
      <c r="S257" s="155"/>
      <c r="BP257" s="116"/>
    </row>
    <row r="258" spans="18:68" s="83" customFormat="1" x14ac:dyDescent="0.25">
      <c r="R258" s="159"/>
      <c r="S258" s="155"/>
      <c r="BP258" s="116"/>
    </row>
    <row r="259" spans="18:68" s="83" customFormat="1" x14ac:dyDescent="0.25">
      <c r="R259" s="159"/>
      <c r="S259" s="155"/>
      <c r="BP259" s="116"/>
    </row>
    <row r="260" spans="18:68" s="83" customFormat="1" x14ac:dyDescent="0.25">
      <c r="R260" s="159"/>
      <c r="S260" s="155"/>
      <c r="BP260" s="116"/>
    </row>
    <row r="261" spans="18:68" s="83" customFormat="1" x14ac:dyDescent="0.25">
      <c r="R261" s="159"/>
      <c r="S261" s="155"/>
      <c r="BP261" s="116"/>
    </row>
    <row r="262" spans="18:68" s="83" customFormat="1" x14ac:dyDescent="0.25">
      <c r="R262" s="159"/>
      <c r="S262" s="155"/>
      <c r="BP262" s="116"/>
    </row>
    <row r="263" spans="18:68" s="83" customFormat="1" x14ac:dyDescent="0.25">
      <c r="R263" s="159"/>
      <c r="S263" s="155"/>
      <c r="BP263" s="116"/>
    </row>
    <row r="264" spans="18:68" s="83" customFormat="1" x14ac:dyDescent="0.25">
      <c r="R264" s="159"/>
      <c r="S264" s="155"/>
      <c r="BP264" s="116"/>
    </row>
    <row r="265" spans="18:68" s="83" customFormat="1" x14ac:dyDescent="0.25">
      <c r="R265" s="159"/>
      <c r="S265" s="155"/>
      <c r="BP265" s="116"/>
    </row>
    <row r="266" spans="18:68" s="83" customFormat="1" x14ac:dyDescent="0.25">
      <c r="R266" s="159"/>
      <c r="S266" s="155"/>
      <c r="BP266" s="116"/>
    </row>
    <row r="267" spans="18:68" s="83" customFormat="1" x14ac:dyDescent="0.25">
      <c r="R267" s="159"/>
      <c r="S267" s="155"/>
      <c r="BP267" s="116"/>
    </row>
    <row r="268" spans="18:68" s="83" customFormat="1" x14ac:dyDescent="0.25">
      <c r="R268" s="159"/>
      <c r="S268" s="155"/>
      <c r="BP268" s="116"/>
    </row>
    <row r="269" spans="18:68" s="83" customFormat="1" x14ac:dyDescent="0.25">
      <c r="R269" s="159"/>
      <c r="S269" s="155"/>
      <c r="BP269" s="116"/>
    </row>
    <row r="270" spans="18:68" s="83" customFormat="1" x14ac:dyDescent="0.25">
      <c r="R270" s="159"/>
      <c r="S270" s="155"/>
      <c r="BP270" s="116"/>
    </row>
    <row r="271" spans="18:68" s="83" customFormat="1" x14ac:dyDescent="0.25">
      <c r="R271" s="159"/>
      <c r="S271" s="155"/>
      <c r="BP271" s="116"/>
    </row>
    <row r="272" spans="18:68" s="83" customFormat="1" x14ac:dyDescent="0.25">
      <c r="R272" s="159"/>
      <c r="S272" s="155"/>
      <c r="BP272" s="116"/>
    </row>
    <row r="273" spans="18:68" s="83" customFormat="1" x14ac:dyDescent="0.25">
      <c r="R273" s="159"/>
      <c r="S273" s="155"/>
      <c r="BP273" s="116"/>
    </row>
    <row r="274" spans="18:68" s="83" customFormat="1" x14ac:dyDescent="0.25">
      <c r="R274" s="159"/>
      <c r="S274" s="155"/>
      <c r="BP274" s="116"/>
    </row>
    <row r="275" spans="18:68" s="83" customFormat="1" x14ac:dyDescent="0.25">
      <c r="R275" s="159"/>
      <c r="S275" s="155"/>
      <c r="BP275" s="116"/>
    </row>
    <row r="276" spans="18:68" s="83" customFormat="1" x14ac:dyDescent="0.25">
      <c r="R276" s="159"/>
      <c r="S276" s="155"/>
      <c r="BP276" s="116"/>
    </row>
    <row r="277" spans="18:68" s="83" customFormat="1" x14ac:dyDescent="0.25">
      <c r="R277" s="159"/>
      <c r="S277" s="155"/>
      <c r="BP277" s="116"/>
    </row>
    <row r="278" spans="18:68" s="83" customFormat="1" x14ac:dyDescent="0.25">
      <c r="R278" s="159"/>
      <c r="S278" s="155"/>
      <c r="BP278" s="116"/>
    </row>
    <row r="279" spans="18:68" s="83" customFormat="1" x14ac:dyDescent="0.25">
      <c r="R279" s="159"/>
      <c r="S279" s="155"/>
      <c r="BP279" s="116"/>
    </row>
    <row r="280" spans="18:68" s="83" customFormat="1" x14ac:dyDescent="0.25">
      <c r="R280" s="159"/>
      <c r="S280" s="155"/>
      <c r="BP280" s="116"/>
    </row>
    <row r="281" spans="18:68" x14ac:dyDescent="0.25">
      <c r="AX281" s="83"/>
    </row>
  </sheetData>
  <mergeCells count="69">
    <mergeCell ref="AX116:BB116"/>
    <mergeCell ref="BC116:BG116"/>
    <mergeCell ref="K131:Q131"/>
    <mergeCell ref="I122:I131"/>
    <mergeCell ref="K122:Q122"/>
    <mergeCell ref="K123:Q123"/>
    <mergeCell ref="K124:Q124"/>
    <mergeCell ref="K125:Q125"/>
    <mergeCell ref="K126:L126"/>
    <mergeCell ref="K127:L127"/>
    <mergeCell ref="K128:L128"/>
    <mergeCell ref="K129:L129"/>
    <mergeCell ref="K130:Q130"/>
    <mergeCell ref="Y116:AC116"/>
    <mergeCell ref="AD116:AH116"/>
    <mergeCell ref="AI116:AM116"/>
    <mergeCell ref="AN116:AR116"/>
    <mergeCell ref="AS116:AW116"/>
    <mergeCell ref="A118:B118"/>
    <mergeCell ref="A114:B114"/>
    <mergeCell ref="A115:B115"/>
    <mergeCell ref="A116:B116"/>
    <mergeCell ref="T116:X116"/>
    <mergeCell ref="AX8:BB8"/>
    <mergeCell ref="BC8:BG8"/>
    <mergeCell ref="A113:B113"/>
    <mergeCell ref="AX6:BB6"/>
    <mergeCell ref="BC6:BG6"/>
    <mergeCell ref="T7:X7"/>
    <mergeCell ref="Y7:AC7"/>
    <mergeCell ref="AD7:AH7"/>
    <mergeCell ref="AI7:AM7"/>
    <mergeCell ref="AN7:AR7"/>
    <mergeCell ref="AS7:AW7"/>
    <mergeCell ref="AX7:BB7"/>
    <mergeCell ref="BC7:BG7"/>
    <mergeCell ref="AS6:AW6"/>
    <mergeCell ref="T8:X8"/>
    <mergeCell ref="Y8:AC8"/>
    <mergeCell ref="Y6:AC6"/>
    <mergeCell ref="AD6:AH6"/>
    <mergeCell ref="AI6:AM6"/>
    <mergeCell ref="AN6:AR6"/>
    <mergeCell ref="I5:M5"/>
    <mergeCell ref="N5:N9"/>
    <mergeCell ref="O5:Q5"/>
    <mergeCell ref="T5:AC5"/>
    <mergeCell ref="AD5:AM5"/>
    <mergeCell ref="AN5:AW5"/>
    <mergeCell ref="AI8:AM8"/>
    <mergeCell ref="AN8:AR8"/>
    <mergeCell ref="AS8:AW8"/>
    <mergeCell ref="AD8:AH8"/>
    <mergeCell ref="T4:BG4"/>
    <mergeCell ref="F5:F9"/>
    <mergeCell ref="G5:G9"/>
    <mergeCell ref="H5:H9"/>
    <mergeCell ref="A4:A9"/>
    <mergeCell ref="B4:B9"/>
    <mergeCell ref="D4:D9"/>
    <mergeCell ref="E4:E9"/>
    <mergeCell ref="F4:Q4"/>
    <mergeCell ref="C4:C9"/>
    <mergeCell ref="AX5:BG5"/>
    <mergeCell ref="I6:I9"/>
    <mergeCell ref="K6:M8"/>
    <mergeCell ref="O6:O9"/>
    <mergeCell ref="Q6:Q9"/>
    <mergeCell ref="T6:X6"/>
  </mergeCells>
  <phoneticPr fontId="33" type="noConversion"/>
  <pageMargins left="0.31496062992125984" right="0.31496062992125984" top="0.74803149606299213" bottom="0.74803149606299213" header="0.31496062992125984" footer="0.31496062992125984"/>
  <pageSetup paperSize="9" scale="3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ШАБЛОН 2023</vt:lpstr>
      <vt:lpstr>'ШАБЛОН 2023'!Область_печати</vt:lpstr>
    </vt:vector>
  </TitlesOfParts>
  <Company>KOLLEDG Yeisky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Users</cp:lastModifiedBy>
  <cp:lastPrinted>2024-02-05T07:12:41Z</cp:lastPrinted>
  <dcterms:created xsi:type="dcterms:W3CDTF">2022-01-17T10:37:03Z</dcterms:created>
  <dcterms:modified xsi:type="dcterms:W3CDTF">2024-02-05T07:12:49Z</dcterms:modified>
</cp:coreProperties>
</file>